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O-MARZO 2018\IMPRESA\"/>
    </mc:Choice>
  </mc:AlternateContent>
  <bookViews>
    <workbookView xWindow="0" yWindow="0" windowWidth="28800" windowHeight="11700" tabRatio="885"/>
  </bookViews>
  <sheets>
    <sheet name="COG" sheetId="6" r:id="rId1"/>
    <sheet name="CTG" sheetId="8" r:id="rId2"/>
    <sheet name="CFG" sheetId="5" r:id="rId3"/>
    <sheet name="CA" sheetId="4" r:id="rId4"/>
  </sheets>
  <definedNames>
    <definedName name="_xlnm._FilterDatabase" localSheetId="2" hidden="1">CFG!$A$3:$H$40</definedName>
    <definedName name="_xlnm._FilterDatabase" localSheetId="0" hidden="1">COG!$A$4:$H$77</definedName>
    <definedName name="_xlnm.Print_Titles" localSheetId="3">CA!$1:$5</definedName>
    <definedName name="_xlnm.Print_Titles" localSheetId="0">COG!$1:$4</definedName>
  </definedNames>
  <calcPr calcId="152511" concurrentCalc="0"/>
</workbook>
</file>

<file path=xl/calcChain.xml><?xml version="1.0" encoding="utf-8"?>
<calcChain xmlns="http://schemas.openxmlformats.org/spreadsheetml/2006/main">
  <c r="G67" i="4" l="1"/>
  <c r="F67" i="4"/>
  <c r="E67" i="4"/>
  <c r="D67" i="4"/>
  <c r="C67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" i="4"/>
  <c r="G18" i="5"/>
  <c r="F18" i="5"/>
  <c r="H16" i="8"/>
  <c r="G8" i="8"/>
  <c r="F8" i="8"/>
  <c r="F16" i="8"/>
  <c r="H77" i="6"/>
  <c r="G77" i="6"/>
  <c r="F77" i="6"/>
  <c r="E77" i="6"/>
  <c r="D77" i="6"/>
  <c r="C77" i="6"/>
  <c r="H54" i="6"/>
  <c r="G54" i="6"/>
  <c r="F54" i="6"/>
  <c r="H67" i="4"/>
  <c r="D42" i="5"/>
  <c r="E42" i="5"/>
  <c r="C42" i="5"/>
  <c r="E40" i="5"/>
  <c r="H40" i="5"/>
  <c r="E39" i="5"/>
  <c r="H39" i="5"/>
  <c r="E38" i="5"/>
  <c r="H38" i="5"/>
  <c r="E37" i="5"/>
  <c r="H37" i="5"/>
  <c r="H36" i="5"/>
  <c r="G36" i="5"/>
  <c r="F36" i="5"/>
  <c r="E36" i="5"/>
  <c r="D36" i="5"/>
  <c r="C36" i="5"/>
  <c r="E34" i="5"/>
  <c r="H34" i="5"/>
  <c r="E33" i="5"/>
  <c r="H33" i="5"/>
  <c r="E32" i="5"/>
  <c r="H32" i="5"/>
  <c r="E31" i="5"/>
  <c r="H31" i="5"/>
  <c r="E30" i="5"/>
  <c r="H30" i="5"/>
  <c r="E29" i="5"/>
  <c r="H29" i="5"/>
  <c r="E28" i="5"/>
  <c r="H28" i="5"/>
  <c r="E27" i="5"/>
  <c r="E25" i="5"/>
  <c r="E26" i="5"/>
  <c r="H26" i="5"/>
  <c r="G25" i="5"/>
  <c r="F25" i="5"/>
  <c r="D25" i="5"/>
  <c r="C25" i="5"/>
  <c r="E23" i="5"/>
  <c r="H23" i="5"/>
  <c r="E22" i="5"/>
  <c r="H22" i="5"/>
  <c r="E21" i="5"/>
  <c r="H21" i="5"/>
  <c r="E20" i="5"/>
  <c r="H20" i="5"/>
  <c r="E19" i="5"/>
  <c r="H19" i="5"/>
  <c r="E18" i="5"/>
  <c r="H18" i="5"/>
  <c r="E17" i="5"/>
  <c r="H17" i="5"/>
  <c r="G16" i="5"/>
  <c r="G42" i="5"/>
  <c r="F16" i="5"/>
  <c r="F42" i="5"/>
  <c r="D16" i="5"/>
  <c r="C16" i="5"/>
  <c r="E14" i="5"/>
  <c r="H14" i="5"/>
  <c r="E13" i="5"/>
  <c r="H13" i="5"/>
  <c r="E12" i="5"/>
  <c r="H12" i="5"/>
  <c r="E11" i="5"/>
  <c r="H11" i="5"/>
  <c r="E10" i="5"/>
  <c r="H10" i="5"/>
  <c r="E9" i="5"/>
  <c r="E6" i="5"/>
  <c r="E8" i="5"/>
  <c r="H8" i="5"/>
  <c r="E7" i="5"/>
  <c r="H7" i="5"/>
  <c r="G6" i="5"/>
  <c r="F6" i="5"/>
  <c r="D6" i="5"/>
  <c r="C6" i="5"/>
  <c r="H27" i="5"/>
  <c r="H25" i="5"/>
  <c r="H16" i="5"/>
  <c r="H42" i="5"/>
  <c r="E16" i="5"/>
  <c r="H9" i="5"/>
  <c r="H6" i="5"/>
  <c r="D16" i="8"/>
  <c r="E16" i="8"/>
  <c r="G16" i="8"/>
  <c r="C16" i="8"/>
  <c r="E14" i="8"/>
  <c r="H14" i="8"/>
  <c r="E12" i="8"/>
  <c r="H12" i="8"/>
  <c r="E10" i="8"/>
  <c r="H10" i="8"/>
  <c r="E8" i="8"/>
  <c r="H8" i="8"/>
  <c r="E6" i="8"/>
  <c r="H6" i="8"/>
  <c r="H76" i="6"/>
  <c r="E75" i="6"/>
  <c r="H75" i="6"/>
  <c r="E74" i="6"/>
  <c r="H74" i="6"/>
  <c r="E73" i="6"/>
  <c r="H73" i="6"/>
  <c r="E72" i="6"/>
  <c r="H72" i="6"/>
  <c r="E71" i="6"/>
  <c r="H71" i="6"/>
  <c r="E70" i="6"/>
  <c r="H70" i="6"/>
  <c r="G69" i="6"/>
  <c r="F69" i="6"/>
  <c r="D69" i="6"/>
  <c r="C69" i="6"/>
  <c r="E68" i="6"/>
  <c r="E67" i="6"/>
  <c r="H67" i="6"/>
  <c r="E66" i="6"/>
  <c r="H66" i="6"/>
  <c r="G65" i="6"/>
  <c r="F65" i="6"/>
  <c r="D65" i="6"/>
  <c r="C65" i="6"/>
  <c r="E64" i="6"/>
  <c r="H64" i="6"/>
  <c r="E63" i="6"/>
  <c r="H63" i="6"/>
  <c r="E62" i="6"/>
  <c r="H62" i="6"/>
  <c r="E61" i="6"/>
  <c r="H61" i="6"/>
  <c r="E60" i="6"/>
  <c r="E59" i="6"/>
  <c r="H59" i="6"/>
  <c r="E58" i="6"/>
  <c r="H58" i="6"/>
  <c r="G57" i="6"/>
  <c r="F57" i="6"/>
  <c r="D57" i="6"/>
  <c r="C57" i="6"/>
  <c r="E56" i="6"/>
  <c r="H56" i="6"/>
  <c r="E55" i="6"/>
  <c r="H55" i="6"/>
  <c r="E54" i="6"/>
  <c r="G53" i="6"/>
  <c r="F53" i="6"/>
  <c r="D53" i="6"/>
  <c r="C53" i="6"/>
  <c r="E52" i="6"/>
  <c r="H52" i="6"/>
  <c r="E51" i="6"/>
  <c r="H51" i="6"/>
  <c r="E50" i="6"/>
  <c r="H50" i="6"/>
  <c r="E49" i="6"/>
  <c r="H49" i="6"/>
  <c r="E48" i="6"/>
  <c r="H48" i="6"/>
  <c r="E47" i="6"/>
  <c r="H47" i="6"/>
  <c r="E46" i="6"/>
  <c r="H46" i="6"/>
  <c r="E45" i="6"/>
  <c r="H45" i="6"/>
  <c r="E44" i="6"/>
  <c r="H44" i="6"/>
  <c r="G43" i="6"/>
  <c r="F43" i="6"/>
  <c r="D43" i="6"/>
  <c r="C43" i="6"/>
  <c r="E42" i="6"/>
  <c r="H42" i="6"/>
  <c r="E41" i="6"/>
  <c r="H41" i="6"/>
  <c r="E40" i="6"/>
  <c r="H40" i="6"/>
  <c r="E39" i="6"/>
  <c r="H39" i="6"/>
  <c r="E38" i="6"/>
  <c r="H38" i="6"/>
  <c r="E37" i="6"/>
  <c r="H37" i="6"/>
  <c r="E36" i="6"/>
  <c r="E35" i="6"/>
  <c r="H35" i="6"/>
  <c r="E34" i="6"/>
  <c r="H34" i="6"/>
  <c r="G33" i="6"/>
  <c r="F33" i="6"/>
  <c r="D33" i="6"/>
  <c r="C33" i="6"/>
  <c r="E32" i="6"/>
  <c r="H32" i="6"/>
  <c r="E31" i="6"/>
  <c r="H31" i="6"/>
  <c r="E30" i="6"/>
  <c r="H30" i="6"/>
  <c r="E29" i="6"/>
  <c r="H29" i="6"/>
  <c r="E28" i="6"/>
  <c r="H28" i="6"/>
  <c r="E27" i="6"/>
  <c r="H27" i="6"/>
  <c r="E26" i="6"/>
  <c r="H26" i="6"/>
  <c r="E25" i="6"/>
  <c r="H25" i="6"/>
  <c r="E24" i="6"/>
  <c r="H24" i="6"/>
  <c r="G23" i="6"/>
  <c r="F23" i="6"/>
  <c r="D23" i="6"/>
  <c r="C23" i="6"/>
  <c r="E22" i="6"/>
  <c r="H22" i="6"/>
  <c r="E21" i="6"/>
  <c r="H21" i="6"/>
  <c r="E20" i="6"/>
  <c r="H20" i="6"/>
  <c r="E19" i="6"/>
  <c r="H19" i="6"/>
  <c r="E18" i="6"/>
  <c r="H18" i="6"/>
  <c r="E17" i="6"/>
  <c r="H17" i="6"/>
  <c r="E16" i="6"/>
  <c r="H16" i="6"/>
  <c r="E15" i="6"/>
  <c r="H15" i="6"/>
  <c r="E14" i="6"/>
  <c r="H14" i="6"/>
  <c r="G13" i="6"/>
  <c r="F13" i="6"/>
  <c r="D13" i="6"/>
  <c r="C13" i="6"/>
  <c r="E12" i="6"/>
  <c r="H12" i="6"/>
  <c r="E11" i="6"/>
  <c r="H11" i="6"/>
  <c r="E10" i="6"/>
  <c r="H10" i="6"/>
  <c r="E9" i="6"/>
  <c r="H9" i="6"/>
  <c r="E8" i="6"/>
  <c r="H8" i="6"/>
  <c r="E7" i="6"/>
  <c r="H7" i="6"/>
  <c r="E6" i="6"/>
  <c r="H6" i="6"/>
  <c r="G5" i="6"/>
  <c r="F5" i="6"/>
  <c r="D5" i="6"/>
  <c r="C5" i="6"/>
  <c r="E5" i="6"/>
  <c r="E13" i="6"/>
  <c r="E69" i="6"/>
  <c r="H43" i="6"/>
  <c r="E53" i="6"/>
  <c r="E33" i="6"/>
  <c r="E57" i="6"/>
  <c r="E65" i="6"/>
  <c r="H36" i="6"/>
  <c r="H33" i="6"/>
  <c r="E43" i="6"/>
  <c r="H60" i="6"/>
  <c r="H68" i="6"/>
  <c r="H65" i="6"/>
  <c r="E23" i="6"/>
  <c r="H57" i="6"/>
  <c r="H23" i="6"/>
  <c r="H5" i="6"/>
  <c r="H13" i="6"/>
  <c r="H53" i="6"/>
  <c r="H69" i="6"/>
</calcChain>
</file>

<file path=xl/sharedStrings.xml><?xml version="1.0" encoding="utf-8"?>
<sst xmlns="http://schemas.openxmlformats.org/spreadsheetml/2006/main" count="260" uniqueCount="197">
  <si>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</si>
  <si>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</si>
  <si>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</si>
  <si>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</si>
  <si>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</si>
  <si>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</si>
  <si>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</si>
  <si>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</si>
  <si>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</si>
  <si>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</si>
  <si>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</si>
  <si>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</si>
  <si>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</si>
  <si>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</si>
  <si>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</si>
  <si>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</si>
  <si>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</si>
  <si>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</si>
  <si>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</si>
  <si>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</si>
  <si>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</si>
  <si>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</si>
  <si>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</si>
  <si>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</si>
  <si>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</si>
  <si>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</si>
  <si>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</si>
  <si>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</si>
  <si>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</si>
  <si>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</si>
  <si>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</si>
  <si>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</si>
  <si>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</si>
  <si>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</si>
  <si>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</si>
  <si>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</si>
  <si>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</si>
  <si>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</si>
  <si>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</si>
  <si>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</si>
  <si>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</si>
  <si>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</si>
  <si>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</si>
  <si>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</si>
  <si>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</si>
  <si>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</si>
  <si>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</si>
  <si>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</si>
  <si>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</si>
  <si>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</si>
  <si>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</si>
  <si>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</si>
  <si>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</si>
  <si>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</si>
  <si>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</si>
  <si>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</si>
  <si>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</si>
  <si>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</si>
  <si>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</si>
  <si>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</si>
  <si>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</si>
  <si>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</si>
  <si>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</si>
  <si>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</si>
  <si>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</si>
  <si>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</si>
  <si>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</si>
  <si>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</si>
  <si>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</si>
  <si>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</si>
  <si>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</si>
  <si>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</si>
  <si>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</si>
  <si>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</si>
  <si>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</si>
  <si>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</si>
  <si>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</si>
  <si>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</si>
  <si>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</si>
  <si>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</si>
  <si>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</si>
  <si>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</si>
  <si>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</si>
  <si>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</si>
  <si>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</si>
  <si>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</si>
  <si>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</si>
  <si>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</si>
  <si>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</si>
  <si>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</si>
  <si>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</si>
  <si>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</si>
  <si>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</si>
  <si>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</si>
  <si>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</si>
  <si>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</si>
  <si>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</si>
  <si>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</si>
  <si>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</si>
  <si>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</si>
  <si>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</si>
  <si>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</si>
  <si>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</si>
  <si>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</si>
  <si>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</si>
  <si>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</si>
  <si>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</si>
  <si>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</si>
  <si>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</si>
  <si>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</si>
  <si>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</si>
  <si>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</si>
  <si>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</si>
  <si>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</si>
  <si>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</si>
  <si>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</si>
  <si>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</si>
  <si>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</si>
  <si>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</si>
  <si>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</si>
  <si>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</si>
  <si>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</si>
  <si>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</si>
  <si>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</si>
  <si>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</si>
  <si>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</si>
  <si>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</si>
  <si>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</si>
  <si>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VALLE DE SANTIAGO, GTO.
ESTADO ANALÍTICO DEL EJERCICIO DEL PRESUPUESTO DE EGRESOS
CLASIFICACIÓN POR OBJETO DEL GASTO (CAPITULO Y CONCEPTO)
Del 01 DE ENERO  al 31 DE MARZO DEL 2018</t>
  </si>
  <si>
    <t>MUNICIPIO DE VALLE DE SANTIAGO, GTO.
ESTADO ANALÍTICO DEL EJERCICIO DEL PRESUPUESTO DE EGRESOS
CLASIFICACIÓN ECONÓMICA (POR TIPO DE GASTO)
Del 01 DE ENERO  al 31 DE MARZO DEL 2018</t>
  </si>
  <si>
    <t>MUNICIPIO DE VALLE DE SANTIAGO, GTO.
ESTADO ANALÍTICO DEL EJERCICIO DEL PRESUPUESTO DE EGRESOS
CLASIFICACIÓN FUNCIONAL (FINALIDAD Y FUNCIÓN)
Del 01 DE ENERO  al 31 DE MARZO DEL 2018</t>
  </si>
  <si>
    <t>MUNICIPIO DE VALLE DE SANTIAGO, GTO.
ESTADO ANALÍTICO DEL EJERCICIO DEL PRESUPUESTO DE EGRESOS
CLASIFICACIÓN ADMINISTRATIVA
Del 01 DE ENERO  al 31 DE MARZO DEL 2018</t>
  </si>
  <si>
    <t>GOBIERNO (FEDERAL/ESTATAL/MUNICIPAL) DE MUNICIPIO DE VALLE DE SANTIAGO, GTO.
ESTADO ANALÍTICO DEL EJERCICIO DEL PRESUPUESTO DE EGRESOS
CLASIFICACIÓN ADMINISTRATIVA
Del 01 DE ENERO  al 31 DE MARZO DEL 2018</t>
  </si>
  <si>
    <t>SECTOR PARAESTATAL DEL GOBIERNO (FEDERAL/ESTATAL/MUNICIPAL) DEL MUNICIPIO D VALLE DE SANTIAGO, GTO
ESTADO ANALÍTICO DEL EJERCICIO DEL PRESUPUESTO DE EGRESOS
CLASIFICACIÓN ADMINISTRATIVA
Del 01 DE ENERO  al 31 DE MARZO DEL 2018</t>
  </si>
  <si>
    <t>“Bajo protesta de decir verdad declaramos que los Estados Financieros y sus notas, son razonablemente correctos y son responsabilidad del emisor"</t>
  </si>
  <si>
    <t xml:space="preserve">       31111-0101  PRESIDENTE</t>
  </si>
  <si>
    <t xml:space="preserve">       31111-0102  SINDICO</t>
  </si>
  <si>
    <t xml:space="preserve">       31111-0103  REGIDORES</t>
  </si>
  <si>
    <t xml:space="preserve">       31111-0201  DESPACHO DEL PRESIDENTE</t>
  </si>
  <si>
    <t xml:space="preserve">       31111-0301  DESP SRIO PARTICULAR</t>
  </si>
  <si>
    <t xml:space="preserve">       31111-0303  COMUNICACION SOCIAL</t>
  </si>
  <si>
    <t xml:space="preserve">       31111-0401  DESP SRIO AYUNTAMNTO</t>
  </si>
  <si>
    <t xml:space="preserve">       31111-0402  DIR REGTOS FISCALIZA</t>
  </si>
  <si>
    <t xml:space="preserve">       31111-0403  DEPARTAMENTO JURIDICO</t>
  </si>
  <si>
    <t xml:space="preserve">       31111-0404  RECLUTTO Y EXTRANJER</t>
  </si>
  <si>
    <t xml:space="preserve">       31111-0405  UNID ACCESO A INFORM</t>
  </si>
  <si>
    <t xml:space="preserve">       31111-0406  JUZGADO ADMISTTIVO</t>
  </si>
  <si>
    <t xml:space="preserve">       31111-0407  ARCHIVO HISTORICO</t>
  </si>
  <si>
    <t xml:space="preserve">       31111-0501  DESPACHO DEL TESORERO</t>
  </si>
  <si>
    <t xml:space="preserve">       31111-0502  CONTABILIDAD</t>
  </si>
  <si>
    <t xml:space="preserve">       31111-0503  CATASTRO Y PREDIAL</t>
  </si>
  <si>
    <t xml:space="preserve">       31111-0504  CONTROL PATRIMONIAL</t>
  </si>
  <si>
    <t xml:space="preserve">       31111-0505  DEPARTAMENTO DE INFO</t>
  </si>
  <si>
    <t xml:space="preserve">       31111-0601  DESPACHO DEL CONTRALOR</t>
  </si>
  <si>
    <t xml:space="preserve">       31111-0602  AUD GUB Y REVCTA PUB</t>
  </si>
  <si>
    <t xml:space="preserve">       31111-0603  ASUNTOS JURI ADMTIVO</t>
  </si>
  <si>
    <t xml:space="preserve">       31111-0604  EVAL Y CONTR DE OBRA</t>
  </si>
  <si>
    <t xml:space="preserve">       31111-0701  DESP DIR OBRA PUBLCA</t>
  </si>
  <si>
    <t xml:space="preserve">       31111-0702  PRESPTOS Y PROYECTOS</t>
  </si>
  <si>
    <t xml:space="preserve">       31111-0703  CONTROL DE OBRA</t>
  </si>
  <si>
    <t xml:space="preserve">       31111-0705  DEPARTAMENTO DE MATE</t>
  </si>
  <si>
    <t xml:space="preserve">       31111-0706  AREA DE CONSTRUCCION</t>
  </si>
  <si>
    <t xml:space="preserve">       31111-0801  DESP DIR SER PUBLCOS</t>
  </si>
  <si>
    <t xml:space="preserve">       31111-0802  ALUMBRADO PUBLICO</t>
  </si>
  <si>
    <t xml:space="preserve">       31111-0803  DEPARTAMENTO DE LIMPIA</t>
  </si>
  <si>
    <t xml:space="preserve">       31111-0804  PARQUES Y JARDINES</t>
  </si>
  <si>
    <t xml:space="preserve">       31111-0805  RASTRO MUNICIPAL</t>
  </si>
  <si>
    <t xml:space="preserve">       31111-0806  MERCADO MUNICIPAL</t>
  </si>
  <si>
    <t xml:space="preserve">       31111-0807  DEPARTAMENTO DE PANTEONES</t>
  </si>
  <si>
    <t xml:space="preserve">       31111-0901  DESP DIR DES SOC RUR</t>
  </si>
  <si>
    <t xml:space="preserve">       31111-0902  ENLACE MPAL PROSPERA</t>
  </si>
  <si>
    <t xml:space="preserve">       31111-0903  DEPARTAMENTO DE SALUD</t>
  </si>
  <si>
    <t xml:space="preserve">       31111-0904  DEPARTAMENTO DE COPLADEM</t>
  </si>
  <si>
    <t xml:space="preserve">       31111-1001  DES DIR DES INT MUJE</t>
  </si>
  <si>
    <t xml:space="preserve">       31111-1201  DESP DIR DES ECONMCO</t>
  </si>
  <si>
    <t xml:space="preserve">       31111-1202  SERVOS EMPRESARIALES</t>
  </si>
  <si>
    <t xml:space="preserve">       31111-1301  DES DIR DES URB ECOL</t>
  </si>
  <si>
    <t xml:space="preserve">       31111-1401  DES DIR EDU CCO DEVO</t>
  </si>
  <si>
    <t xml:space="preserve">       31111-1403  DEPARTAMENTO DE BIBL</t>
  </si>
  <si>
    <t xml:space="preserve">       31111-1406  DEPARTAMENTO DE AUDITORIO</t>
  </si>
  <si>
    <t xml:space="preserve">       31111-1501  DESPACHO DEL OFICIAL MAYOR</t>
  </si>
  <si>
    <t xml:space="preserve">       31111-1503  ADQUISICIONES</t>
  </si>
  <si>
    <t xml:space="preserve">       31111-1504  RECURSOS HUMANOS</t>
  </si>
  <si>
    <t xml:space="preserve">       31111-1701  DIRECCIÓN COMISIÓN M</t>
  </si>
  <si>
    <t xml:space="preserve">       31111-1703  DEPARTAMENTO DE UNID</t>
  </si>
  <si>
    <t xml:space="preserve">       31111-1704  DEPARTAMENTO DE GIMNASIO</t>
  </si>
  <si>
    <t xml:space="preserve">       31111-1705  DEPARTAMENTO DE ATEN</t>
  </si>
  <si>
    <t xml:space="preserve">       31111-1801  DIRECCIÓN DE TURISMO</t>
  </si>
  <si>
    <t xml:space="preserve">       31111-1901  DIRECCIÓN DE ECOLOGÍA</t>
  </si>
  <si>
    <t xml:space="preserve">       31111-2001  INSTITUTO MUNICIPAL</t>
  </si>
  <si>
    <t xml:space="preserve">       31111-2101  INSTITUTO DE PLANEACIÓN</t>
  </si>
  <si>
    <t xml:space="preserve">       31111-2201  COMISARÍA DE  SEGURI</t>
  </si>
  <si>
    <t xml:space="preserve">       31111-2202  COORDINACIÓN DE PROT</t>
  </si>
  <si>
    <t xml:space="preserve">       31111-2203  COORDINACIÓN DE TRANSITO </t>
  </si>
  <si>
    <t xml:space="preserve">       31111-2204  CARCEL MUNICIPAL</t>
  </si>
  <si>
    <t xml:space="preserve">       31111-2205  COORDINACIÓN DE MOVI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</si>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</sst>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#,##0.00;\-#,##0.00;&quot; &quot;"/>
    <numFmt numFmtId="167" formatCode="#,##0;\-#,##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5" xfId="0" applyFont="1" applyFill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165" fontId="0" fillId="0" borderId="0" xfId="0" applyNumberFormat="1" applyFont="1" applyBorder="1" applyProtection="1">
      <protection locked="0"/>
    </xf>
    <xf numFmtId="165" fontId="0" fillId="0" borderId="4" xfId="0" applyNumberFormat="1" applyFont="1" applyBorder="1" applyProtection="1">
      <protection locked="0"/>
    </xf>
    <xf numFmtId="165" fontId="0" fillId="0" borderId="6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13" xfId="0" applyNumberFormat="1" applyFont="1" applyBorder="1" applyProtection="1">
      <protection locked="0"/>
    </xf>
    <xf numFmtId="165" fontId="0" fillId="0" borderId="15" xfId="0" applyNumberFormat="1" applyFont="1" applyBorder="1" applyProtection="1">
      <protection locked="0"/>
    </xf>
    <xf numFmtId="165" fontId="0" fillId="0" borderId="14" xfId="0" applyNumberFormat="1" applyFont="1" applyBorder="1" applyProtection="1">
      <protection locked="0"/>
    </xf>
    <xf numFmtId="165" fontId="10" fillId="0" borderId="14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8" fillId="2" borderId="13" xfId="9" applyNumberFormat="1" applyFont="1" applyFill="1" applyBorder="1" applyAlignment="1">
      <alignment horizontal="center" vertical="center" wrapText="1"/>
    </xf>
    <xf numFmtId="0" fontId="4" fillId="0" borderId="12" xfId="0" applyFont="1" applyBorder="1" applyProtection="1">
      <protection locked="0"/>
    </xf>
    <xf numFmtId="0" fontId="4" fillId="0" borderId="6" xfId="0" applyFont="1" applyBorder="1" applyProtection="1">
      <protection locked="0"/>
    </xf>
    <xf numFmtId="4" fontId="0" fillId="0" borderId="15" xfId="0" applyNumberFormat="1" applyFont="1" applyBorder="1" applyProtection="1">
      <protection locked="0"/>
    </xf>
    <xf numFmtId="0" fontId="0" fillId="0" borderId="15" xfId="0" applyBorder="1" applyProtection="1">
      <protection locked="0"/>
    </xf>
    <xf numFmtId="4" fontId="10" fillId="0" borderId="0" xfId="0" applyNumberFormat="1" applyFont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4" fontId="4" fillId="0" borderId="3" xfId="0" applyNumberFormat="1" applyFont="1" applyFill="1" applyBorder="1" applyProtection="1">
      <protection locked="0"/>
    </xf>
    <xf numFmtId="4" fontId="4" fillId="0" borderId="4" xfId="0" applyNumberFormat="1" applyFont="1" applyFill="1" applyBorder="1" applyProtection="1">
      <protection locked="0"/>
    </xf>
    <xf numFmtId="4" fontId="10" fillId="0" borderId="15" xfId="0" applyNumberFormat="1" applyFont="1" applyBorder="1" applyProtection="1">
      <protection locked="0"/>
    </xf>
    <xf numFmtId="166" fontId="11" fillId="0" borderId="0" xfId="0" applyNumberFormat="1" applyFont="1" applyFill="1" applyBorder="1"/>
    <xf numFmtId="166" fontId="4" fillId="0" borderId="15" xfId="8" applyNumberFormat="1" applyFont="1" applyFill="1" applyBorder="1"/>
    <xf numFmtId="167" fontId="4" fillId="0" borderId="15" xfId="8" applyNumberFormat="1" applyFont="1" applyFill="1" applyBorder="1"/>
    <xf numFmtId="166" fontId="4" fillId="0" borderId="4" xfId="8" applyNumberFormat="1" applyFont="1" applyFill="1" applyBorder="1"/>
    <xf numFmtId="49" fontId="4" fillId="0" borderId="4" xfId="8" applyNumberFormat="1" applyFont="1" applyFill="1" applyBorder="1" applyAlignment="1">
      <alignment horizontal="left"/>
    </xf>
    <xf numFmtId="49" fontId="4" fillId="0" borderId="7" xfId="8" applyNumberFormat="1" applyFont="1" applyFill="1" applyBorder="1" applyAlignment="1">
      <alignment horizontal="left"/>
    </xf>
    <xf numFmtId="166" fontId="4" fillId="0" borderId="1" xfId="8" applyNumberFormat="1" applyFont="1" applyFill="1" applyBorder="1"/>
    <xf numFmtId="0" fontId="9" fillId="0" borderId="0" xfId="18"/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18"/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18"/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9" fillId="0" borderId="0" xfId="18"/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wrapText="1"/>
      <protection locked="0"/>
    </xf>
    <xf numFmtId="0" fontId="4" fillId="0" borderId="0" xfId="8" applyFont="1" applyAlignment="1" applyProtection="1">
      <alignment vertical="top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118">
    <cellStyle name="Euro" xfId="1"/>
    <cellStyle name="Millares 2" xfId="2"/>
    <cellStyle name="Millares 2 2" xfId="3"/>
    <cellStyle name="Millares 2 2 2" xfId="20"/>
    <cellStyle name="Millares 2 2 2 2" xfId="65"/>
    <cellStyle name="Millares 2 2 2 2 2" xfId="110"/>
    <cellStyle name="Millares 2 2 2 3" xfId="92"/>
    <cellStyle name="Millares 2 2 2 4" xfId="47"/>
    <cellStyle name="Millares 2 2 3" xfId="38"/>
    <cellStyle name="Millares 2 2 3 2" xfId="83"/>
    <cellStyle name="Millares 2 2 4" xfId="56"/>
    <cellStyle name="Millares 2 2 4 2" xfId="101"/>
    <cellStyle name="Millares 2 2 5" xfId="74"/>
    <cellStyle name="Millares 2 2 6" xfId="29"/>
    <cellStyle name="Millares 2 3" xfId="4"/>
    <cellStyle name="Millares 2 3 2" xfId="21"/>
    <cellStyle name="Millares 2 3 2 2" xfId="66"/>
    <cellStyle name="Millares 2 3 2 2 2" xfId="111"/>
    <cellStyle name="Millares 2 3 2 3" xfId="93"/>
    <cellStyle name="Millares 2 3 2 4" xfId="48"/>
    <cellStyle name="Millares 2 3 3" xfId="39"/>
    <cellStyle name="Millares 2 3 3 2" xfId="84"/>
    <cellStyle name="Millares 2 3 4" xfId="57"/>
    <cellStyle name="Millares 2 3 4 2" xfId="102"/>
    <cellStyle name="Millares 2 3 5" xfId="75"/>
    <cellStyle name="Millares 2 3 6" xfId="30"/>
    <cellStyle name="Millares 2 4" xfId="19"/>
    <cellStyle name="Millares 2 4 2" xfId="64"/>
    <cellStyle name="Millares 2 4 2 2" xfId="109"/>
    <cellStyle name="Millares 2 4 3" xfId="91"/>
    <cellStyle name="Millares 2 4 4" xfId="46"/>
    <cellStyle name="Millares 2 5" xfId="37"/>
    <cellStyle name="Millares 2 5 2" xfId="82"/>
    <cellStyle name="Millares 2 6" xfId="55"/>
    <cellStyle name="Millares 2 6 2" xfId="100"/>
    <cellStyle name="Millares 2 7" xfId="73"/>
    <cellStyle name="Millares 2 8" xfId="28"/>
    <cellStyle name="Millares 3" xfId="5"/>
    <cellStyle name="Millares 3 2" xfId="22"/>
    <cellStyle name="Millares 3 2 2" xfId="67"/>
    <cellStyle name="Millares 3 2 2 2" xfId="112"/>
    <cellStyle name="Millares 3 2 3" xfId="94"/>
    <cellStyle name="Millares 3 2 4" xfId="49"/>
    <cellStyle name="Millares 3 3" xfId="40"/>
    <cellStyle name="Millares 3 3 2" xfId="85"/>
    <cellStyle name="Millares 3 4" xfId="58"/>
    <cellStyle name="Millares 3 4 2" xfId="103"/>
    <cellStyle name="Millares 3 5" xfId="76"/>
    <cellStyle name="Millares 3 6" xfId="31"/>
    <cellStyle name="Millares 4" xfId="17"/>
    <cellStyle name="Moneda 2" xfId="6"/>
    <cellStyle name="Moneda 2 2" xfId="23"/>
    <cellStyle name="Moneda 2 2 2" xfId="68"/>
    <cellStyle name="Moneda 2 2 2 2" xfId="113"/>
    <cellStyle name="Moneda 2 2 3" xfId="95"/>
    <cellStyle name="Moneda 2 2 4" xfId="50"/>
    <cellStyle name="Moneda 2 3" xfId="41"/>
    <cellStyle name="Moneda 2 3 2" xfId="86"/>
    <cellStyle name="Moneda 2 4" xfId="59"/>
    <cellStyle name="Moneda 2 4 2" xfId="104"/>
    <cellStyle name="Moneda 2 5" xfId="77"/>
    <cellStyle name="Moneda 2 6" xfId="32"/>
    <cellStyle name="Normal" xfId="0" builtinId="0"/>
    <cellStyle name="Normal 2" xfId="7"/>
    <cellStyle name="Normal 2 2" xfId="8"/>
    <cellStyle name="Normal 2 3" xfId="24"/>
    <cellStyle name="Normal 2 3 2" xfId="69"/>
    <cellStyle name="Normal 2 3 2 2" xfId="114"/>
    <cellStyle name="Normal 2 3 3" xfId="96"/>
    <cellStyle name="Normal 2 3 4" xfId="51"/>
    <cellStyle name="Normal 2 4" xfId="42"/>
    <cellStyle name="Normal 2 4 2" xfId="87"/>
    <cellStyle name="Normal 2 5" xfId="60"/>
    <cellStyle name="Normal 2 5 2" xfId="105"/>
    <cellStyle name="Normal 2 6" xfId="78"/>
    <cellStyle name="Normal 2 7" xfId="33"/>
    <cellStyle name="Normal 3" xfId="9"/>
    <cellStyle name="Normal 3 2" xfId="52"/>
    <cellStyle name="Normal 3 2 2" xfId="70"/>
    <cellStyle name="Normal 3 2 2 2" xfId="115"/>
    <cellStyle name="Normal 3 2 3" xfId="97"/>
    <cellStyle name="Normal 3 3" xfId="43"/>
    <cellStyle name="Normal 3 3 2" xfId="88"/>
    <cellStyle name="Normal 3 4" xfId="61"/>
    <cellStyle name="Normal 3 4 2" xfId="106"/>
    <cellStyle name="Normal 3 5" xfId="79"/>
    <cellStyle name="Normal 3 6" xfId="34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6"/>
    <cellStyle name="Normal 6 2 2 2" xfId="72"/>
    <cellStyle name="Normal 6 2 2 2 2" xfId="117"/>
    <cellStyle name="Normal 6 2 2 3" xfId="99"/>
    <cellStyle name="Normal 6 2 2 4" xfId="54"/>
    <cellStyle name="Normal 6 2 3" xfId="45"/>
    <cellStyle name="Normal 6 2 3 2" xfId="90"/>
    <cellStyle name="Normal 6 2 4" xfId="63"/>
    <cellStyle name="Normal 6 2 4 2" xfId="108"/>
    <cellStyle name="Normal 6 2 5" xfId="81"/>
    <cellStyle name="Normal 6 2 6" xfId="36"/>
    <cellStyle name="Normal 6 3" xfId="25"/>
    <cellStyle name="Normal 6 3 2" xfId="71"/>
    <cellStyle name="Normal 6 3 2 2" xfId="116"/>
    <cellStyle name="Normal 6 3 3" xfId="98"/>
    <cellStyle name="Normal 6 3 4" xfId="53"/>
    <cellStyle name="Normal 6 4" xfId="44"/>
    <cellStyle name="Normal 6 4 2" xfId="89"/>
    <cellStyle name="Normal 6 5" xfId="62"/>
    <cellStyle name="Normal 6 5 2" xfId="107"/>
    <cellStyle name="Normal 6 6" xfId="80"/>
    <cellStyle name="Normal 6 7" xfId="35"/>
    <cellStyle name="Normal 7" xfId="18"/>
    <cellStyle name="Normal 8" xfId="16"/>
    <cellStyle name="Normal 9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00" t="s">
        <v>128</v>
      </c>
      <c r="B1" s="101"/>
      <c r="C1" s="101"/>
      <c r="D1" s="101"/>
      <c r="E1" s="101"/>
      <c r="F1" s="101"/>
      <c r="G1" s="101"/>
      <c r="H1" s="102"/>
    </row>
    <row r="2" spans="1:8" x14ac:dyDescent="0.2">
      <c r="A2" s="105" t="s">
        <v>54</v>
      </c>
      <c r="B2" s="106"/>
      <c r="C2" s="100" t="s">
        <v>60</v>
      </c>
      <c r="D2" s="101"/>
      <c r="E2" s="101"/>
      <c r="F2" s="101"/>
      <c r="G2" s="102"/>
      <c r="H2" s="103" t="s">
        <v>59</v>
      </c>
    </row>
    <row r="3" spans="1:8" ht="24.95" customHeight="1" x14ac:dyDescent="0.2">
      <c r="A3" s="107"/>
      <c r="B3" s="10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104"/>
    </row>
    <row r="4" spans="1:8" x14ac:dyDescent="0.2">
      <c r="A4" s="109"/>
      <c r="B4" s="11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5" t="s">
        <v>61</v>
      </c>
      <c r="B5" s="7"/>
      <c r="C5" s="50">
        <f t="shared" ref="C5:H5" si="0">SUM(C6:C12)</f>
        <v>149610642.03</v>
      </c>
      <c r="D5" s="46">
        <f t="shared" si="0"/>
        <v>5272075.3</v>
      </c>
      <c r="E5" s="50">
        <f t="shared" si="0"/>
        <v>154882717.33000001</v>
      </c>
      <c r="F5" s="46">
        <f t="shared" si="0"/>
        <v>28186587.439999998</v>
      </c>
      <c r="G5" s="50">
        <f t="shared" si="0"/>
        <v>27556784.899999999</v>
      </c>
      <c r="H5" s="47">
        <f t="shared" si="0"/>
        <v>126696129.88999999</v>
      </c>
    </row>
    <row r="6" spans="1:8" x14ac:dyDescent="0.2">
      <c r="A6" s="5"/>
      <c r="B6" s="11" t="s">
        <v>70</v>
      </c>
      <c r="C6" s="51">
        <v>90378464</v>
      </c>
      <c r="D6" s="46">
        <v>-91018</v>
      </c>
      <c r="E6" s="51">
        <f>C6+D6</f>
        <v>90287446</v>
      </c>
      <c r="F6" s="46">
        <v>20797553.949999999</v>
      </c>
      <c r="G6" s="51">
        <v>20790873.91</v>
      </c>
      <c r="H6" s="47">
        <f>E6-F6</f>
        <v>69489892.049999997</v>
      </c>
    </row>
    <row r="7" spans="1:8" x14ac:dyDescent="0.2">
      <c r="A7" s="5"/>
      <c r="B7" s="11" t="s">
        <v>71</v>
      </c>
      <c r="C7" s="51">
        <v>3668757.26</v>
      </c>
      <c r="D7" s="46">
        <v>3382643.02</v>
      </c>
      <c r="E7" s="51">
        <f t="shared" ref="E7:E12" si="1">C7+D7</f>
        <v>7051400.2799999993</v>
      </c>
      <c r="F7" s="46">
        <v>429202.34</v>
      </c>
      <c r="G7" s="51">
        <v>429202.34</v>
      </c>
      <c r="H7" s="47">
        <f t="shared" ref="H7:H12" si="2">E7-F7</f>
        <v>6622197.9399999995</v>
      </c>
    </row>
    <row r="8" spans="1:8" x14ac:dyDescent="0.2">
      <c r="A8" s="5"/>
      <c r="B8" s="11" t="s">
        <v>72</v>
      </c>
      <c r="C8" s="51">
        <v>21398039</v>
      </c>
      <c r="D8" s="46">
        <v>-26083</v>
      </c>
      <c r="E8" s="51">
        <f t="shared" si="1"/>
        <v>21371956</v>
      </c>
      <c r="F8" s="46">
        <v>446555.76</v>
      </c>
      <c r="G8" s="51">
        <v>343826.05</v>
      </c>
      <c r="H8" s="47">
        <f t="shared" si="2"/>
        <v>20925400.239999998</v>
      </c>
    </row>
    <row r="9" spans="1:8" x14ac:dyDescent="0.2">
      <c r="A9" s="5"/>
      <c r="B9" s="11" t="s">
        <v>35</v>
      </c>
      <c r="C9" s="51">
        <v>8707711.3699999992</v>
      </c>
      <c r="D9" s="46">
        <v>0</v>
      </c>
      <c r="E9" s="51">
        <f t="shared" si="1"/>
        <v>8707711.3699999992</v>
      </c>
      <c r="F9" s="46">
        <v>1491924.47</v>
      </c>
      <c r="G9" s="51">
        <v>1045246.5</v>
      </c>
      <c r="H9" s="47">
        <f t="shared" si="2"/>
        <v>7215786.8999999994</v>
      </c>
    </row>
    <row r="10" spans="1:8" x14ac:dyDescent="0.2">
      <c r="A10" s="5"/>
      <c r="B10" s="11" t="s">
        <v>73</v>
      </c>
      <c r="C10" s="51">
        <v>25407670.399999999</v>
      </c>
      <c r="D10" s="46">
        <v>2006533.28</v>
      </c>
      <c r="E10" s="51">
        <f t="shared" si="1"/>
        <v>27414203.68</v>
      </c>
      <c r="F10" s="46">
        <v>5006350.92</v>
      </c>
      <c r="G10" s="51">
        <v>4932636.0999999996</v>
      </c>
      <c r="H10" s="47">
        <f t="shared" si="2"/>
        <v>22407852.759999998</v>
      </c>
    </row>
    <row r="11" spans="1:8" x14ac:dyDescent="0.2">
      <c r="A11" s="5"/>
      <c r="B11" s="11" t="s">
        <v>36</v>
      </c>
      <c r="C11" s="51">
        <v>0</v>
      </c>
      <c r="D11" s="46">
        <v>0</v>
      </c>
      <c r="E11" s="51">
        <f t="shared" si="1"/>
        <v>0</v>
      </c>
      <c r="F11" s="46">
        <v>0</v>
      </c>
      <c r="G11" s="51">
        <v>0</v>
      </c>
      <c r="H11" s="47">
        <f t="shared" si="2"/>
        <v>0</v>
      </c>
    </row>
    <row r="12" spans="1:8" x14ac:dyDescent="0.2">
      <c r="A12" s="5"/>
      <c r="B12" s="11" t="s">
        <v>74</v>
      </c>
      <c r="C12" s="51">
        <v>50000</v>
      </c>
      <c r="D12" s="46">
        <v>0</v>
      </c>
      <c r="E12" s="51">
        <f t="shared" si="1"/>
        <v>50000</v>
      </c>
      <c r="F12" s="46">
        <v>15000</v>
      </c>
      <c r="G12" s="51">
        <v>15000</v>
      </c>
      <c r="H12" s="47">
        <f t="shared" si="2"/>
        <v>35000</v>
      </c>
    </row>
    <row r="13" spans="1:8" x14ac:dyDescent="0.2">
      <c r="A13" s="45" t="s">
        <v>62</v>
      </c>
      <c r="B13" s="7"/>
      <c r="C13" s="51">
        <f t="shared" ref="C13:H13" si="3">SUM(C14:C22)</f>
        <v>25723679.57</v>
      </c>
      <c r="D13" s="46">
        <f t="shared" si="3"/>
        <v>12489459.16</v>
      </c>
      <c r="E13" s="51">
        <f t="shared" si="3"/>
        <v>38213138.729999997</v>
      </c>
      <c r="F13" s="46">
        <f t="shared" si="3"/>
        <v>4958836.74</v>
      </c>
      <c r="G13" s="51">
        <f t="shared" si="3"/>
        <v>3333320.03</v>
      </c>
      <c r="H13" s="47">
        <f t="shared" si="3"/>
        <v>33254301.990000002</v>
      </c>
    </row>
    <row r="14" spans="1:8" x14ac:dyDescent="0.2">
      <c r="A14" s="5"/>
      <c r="B14" s="11" t="s">
        <v>75</v>
      </c>
      <c r="C14" s="51">
        <v>2931336.26</v>
      </c>
      <c r="D14" s="46">
        <v>2180</v>
      </c>
      <c r="E14" s="51">
        <f t="shared" ref="E14:E22" si="4">C14+D14</f>
        <v>2933516.26</v>
      </c>
      <c r="F14" s="46">
        <v>628896.56000000006</v>
      </c>
      <c r="G14" s="51">
        <v>271271.56</v>
      </c>
      <c r="H14" s="47">
        <f t="shared" ref="H14:H22" si="5">E14-F14</f>
        <v>2304619.6999999997</v>
      </c>
    </row>
    <row r="15" spans="1:8" x14ac:dyDescent="0.2">
      <c r="A15" s="5"/>
      <c r="B15" s="11" t="s">
        <v>76</v>
      </c>
      <c r="C15" s="51">
        <v>678718.21</v>
      </c>
      <c r="D15" s="46">
        <v>-4000</v>
      </c>
      <c r="E15" s="51">
        <f t="shared" si="4"/>
        <v>674718.21</v>
      </c>
      <c r="F15" s="46">
        <v>82294.06</v>
      </c>
      <c r="G15" s="51">
        <v>45246.1</v>
      </c>
      <c r="H15" s="47">
        <f t="shared" si="5"/>
        <v>592424.14999999991</v>
      </c>
    </row>
    <row r="16" spans="1:8" x14ac:dyDescent="0.2">
      <c r="A16" s="5"/>
      <c r="B16" s="11" t="s">
        <v>77</v>
      </c>
      <c r="C16" s="51">
        <v>16000</v>
      </c>
      <c r="D16" s="46">
        <v>0</v>
      </c>
      <c r="E16" s="51">
        <f t="shared" si="4"/>
        <v>16000</v>
      </c>
      <c r="F16" s="46">
        <v>0</v>
      </c>
      <c r="G16" s="51">
        <v>0</v>
      </c>
      <c r="H16" s="47">
        <f t="shared" si="5"/>
        <v>16000</v>
      </c>
    </row>
    <row r="17" spans="1:8" x14ac:dyDescent="0.2">
      <c r="A17" s="5"/>
      <c r="B17" s="11" t="s">
        <v>78</v>
      </c>
      <c r="C17" s="51">
        <v>6687376.7800000003</v>
      </c>
      <c r="D17" s="46">
        <v>6376504.0999999996</v>
      </c>
      <c r="E17" s="51">
        <f t="shared" si="4"/>
        <v>13063880.879999999</v>
      </c>
      <c r="F17" s="46">
        <v>950042.07</v>
      </c>
      <c r="G17" s="51">
        <v>424637.63</v>
      </c>
      <c r="H17" s="47">
        <f t="shared" si="5"/>
        <v>12113838.809999999</v>
      </c>
    </row>
    <row r="18" spans="1:8" x14ac:dyDescent="0.2">
      <c r="A18" s="5"/>
      <c r="B18" s="11" t="s">
        <v>79</v>
      </c>
      <c r="C18" s="51">
        <v>506214</v>
      </c>
      <c r="D18" s="46">
        <v>340020.82</v>
      </c>
      <c r="E18" s="51">
        <f t="shared" si="4"/>
        <v>846234.82000000007</v>
      </c>
      <c r="F18" s="46">
        <v>76158.78</v>
      </c>
      <c r="G18" s="51">
        <v>57026.78</v>
      </c>
      <c r="H18" s="47">
        <f t="shared" si="5"/>
        <v>770076.04</v>
      </c>
    </row>
    <row r="19" spans="1:8" x14ac:dyDescent="0.2">
      <c r="A19" s="5"/>
      <c r="B19" s="11" t="s">
        <v>80</v>
      </c>
      <c r="C19" s="51">
        <v>9016042.3200000003</v>
      </c>
      <c r="D19" s="46">
        <v>4355000</v>
      </c>
      <c r="E19" s="51">
        <f t="shared" si="4"/>
        <v>13371042.32</v>
      </c>
      <c r="F19" s="46">
        <v>2748947.14</v>
      </c>
      <c r="G19" s="51">
        <v>2293135.27</v>
      </c>
      <c r="H19" s="47">
        <f t="shared" si="5"/>
        <v>10622095.18</v>
      </c>
    </row>
    <row r="20" spans="1:8" x14ac:dyDescent="0.2">
      <c r="A20" s="5"/>
      <c r="B20" s="11" t="s">
        <v>81</v>
      </c>
      <c r="C20" s="51">
        <v>2004320</v>
      </c>
      <c r="D20" s="46">
        <v>1524452</v>
      </c>
      <c r="E20" s="51">
        <f t="shared" si="4"/>
        <v>3528772</v>
      </c>
      <c r="F20" s="46">
        <v>15389.97</v>
      </c>
      <c r="G20" s="51">
        <v>7362.98</v>
      </c>
      <c r="H20" s="47">
        <f t="shared" si="5"/>
        <v>3513382.03</v>
      </c>
    </row>
    <row r="21" spans="1:8" x14ac:dyDescent="0.2">
      <c r="A21" s="5"/>
      <c r="B21" s="11" t="s">
        <v>82</v>
      </c>
      <c r="C21" s="51">
        <v>48000</v>
      </c>
      <c r="D21" s="46">
        <v>48000</v>
      </c>
      <c r="E21" s="51">
        <f t="shared" si="4"/>
        <v>96000</v>
      </c>
      <c r="F21" s="46">
        <v>0</v>
      </c>
      <c r="G21" s="51">
        <v>0</v>
      </c>
      <c r="H21" s="47">
        <f t="shared" si="5"/>
        <v>96000</v>
      </c>
    </row>
    <row r="22" spans="1:8" x14ac:dyDescent="0.2">
      <c r="A22" s="5"/>
      <c r="B22" s="11" t="s">
        <v>83</v>
      </c>
      <c r="C22" s="51">
        <v>3835672</v>
      </c>
      <c r="D22" s="46">
        <v>-152697.76</v>
      </c>
      <c r="E22" s="51">
        <f t="shared" si="4"/>
        <v>3682974.24</v>
      </c>
      <c r="F22" s="46">
        <v>457108.16</v>
      </c>
      <c r="G22" s="51">
        <v>234639.71</v>
      </c>
      <c r="H22" s="47">
        <f t="shared" si="5"/>
        <v>3225866.08</v>
      </c>
    </row>
    <row r="23" spans="1:8" x14ac:dyDescent="0.2">
      <c r="A23" s="45" t="s">
        <v>63</v>
      </c>
      <c r="B23" s="7"/>
      <c r="C23" s="51">
        <f t="shared" ref="C23:H23" si="6">SUM(C24:C32)</f>
        <v>52720579.5</v>
      </c>
      <c r="D23" s="46">
        <f t="shared" si="6"/>
        <v>4980515.76</v>
      </c>
      <c r="E23" s="51">
        <f t="shared" si="6"/>
        <v>57701095.260000005</v>
      </c>
      <c r="F23" s="46">
        <f t="shared" si="6"/>
        <v>6861176.1999999993</v>
      </c>
      <c r="G23" s="51">
        <f t="shared" si="6"/>
        <v>6388639.8000000007</v>
      </c>
      <c r="H23" s="47">
        <f t="shared" si="6"/>
        <v>50839919.060000002</v>
      </c>
    </row>
    <row r="24" spans="1:8" x14ac:dyDescent="0.2">
      <c r="A24" s="5"/>
      <c r="B24" s="11" t="s">
        <v>84</v>
      </c>
      <c r="C24" s="51">
        <v>12874723.380000001</v>
      </c>
      <c r="D24" s="46">
        <v>-20000</v>
      </c>
      <c r="E24" s="51">
        <f t="shared" ref="E24:E32" si="7">C24+D24</f>
        <v>12854723.380000001</v>
      </c>
      <c r="F24" s="46">
        <v>1974410.19</v>
      </c>
      <c r="G24" s="51">
        <v>1925904.75</v>
      </c>
      <c r="H24" s="47">
        <f t="shared" ref="H24:H32" si="8">E24-F24</f>
        <v>10880313.190000001</v>
      </c>
    </row>
    <row r="25" spans="1:8" x14ac:dyDescent="0.2">
      <c r="A25" s="5"/>
      <c r="B25" s="11" t="s">
        <v>85</v>
      </c>
      <c r="C25" s="51">
        <v>452525</v>
      </c>
      <c r="D25" s="46">
        <v>-23000</v>
      </c>
      <c r="E25" s="51">
        <f t="shared" si="7"/>
        <v>429525</v>
      </c>
      <c r="F25" s="46">
        <v>87000</v>
      </c>
      <c r="G25" s="51">
        <v>58000</v>
      </c>
      <c r="H25" s="47">
        <f t="shared" si="8"/>
        <v>342525</v>
      </c>
    </row>
    <row r="26" spans="1:8" x14ac:dyDescent="0.2">
      <c r="A26" s="5"/>
      <c r="B26" s="11" t="s">
        <v>86</v>
      </c>
      <c r="C26" s="51">
        <v>4730105</v>
      </c>
      <c r="D26" s="46">
        <v>3786256</v>
      </c>
      <c r="E26" s="51">
        <f t="shared" si="7"/>
        <v>8516361</v>
      </c>
      <c r="F26" s="46">
        <v>1652253</v>
      </c>
      <c r="G26" s="51">
        <v>1623748.6</v>
      </c>
      <c r="H26" s="47">
        <f t="shared" si="8"/>
        <v>6864108</v>
      </c>
    </row>
    <row r="27" spans="1:8" x14ac:dyDescent="0.2">
      <c r="A27" s="5"/>
      <c r="B27" s="11" t="s">
        <v>87</v>
      </c>
      <c r="C27" s="51">
        <v>1666479.4</v>
      </c>
      <c r="D27" s="46">
        <v>20769.91</v>
      </c>
      <c r="E27" s="51">
        <f t="shared" si="7"/>
        <v>1687249.3099999998</v>
      </c>
      <c r="F27" s="46">
        <v>607048.80000000005</v>
      </c>
      <c r="G27" s="51">
        <v>411712.23</v>
      </c>
      <c r="H27" s="47">
        <f t="shared" si="8"/>
        <v>1080200.5099999998</v>
      </c>
    </row>
    <row r="28" spans="1:8" x14ac:dyDescent="0.2">
      <c r="A28" s="5"/>
      <c r="B28" s="11" t="s">
        <v>88</v>
      </c>
      <c r="C28" s="51">
        <v>1917659.31</v>
      </c>
      <c r="D28" s="46">
        <v>48444</v>
      </c>
      <c r="E28" s="51">
        <f t="shared" si="7"/>
        <v>1966103.31</v>
      </c>
      <c r="F28" s="46">
        <v>190151.95</v>
      </c>
      <c r="G28" s="51">
        <v>94663.98</v>
      </c>
      <c r="H28" s="47">
        <f t="shared" si="8"/>
        <v>1775951.36</v>
      </c>
    </row>
    <row r="29" spans="1:8" x14ac:dyDescent="0.2">
      <c r="A29" s="5"/>
      <c r="B29" s="11" t="s">
        <v>89</v>
      </c>
      <c r="C29" s="51">
        <v>2019050</v>
      </c>
      <c r="D29" s="46">
        <v>40000</v>
      </c>
      <c r="E29" s="51">
        <f t="shared" si="7"/>
        <v>2059050</v>
      </c>
      <c r="F29" s="46">
        <v>39336</v>
      </c>
      <c r="G29" s="51">
        <v>8480</v>
      </c>
      <c r="H29" s="47">
        <f t="shared" si="8"/>
        <v>2019714</v>
      </c>
    </row>
    <row r="30" spans="1:8" x14ac:dyDescent="0.2">
      <c r="A30" s="5"/>
      <c r="B30" s="11" t="s">
        <v>90</v>
      </c>
      <c r="C30" s="51">
        <v>166715</v>
      </c>
      <c r="D30" s="46">
        <v>66000</v>
      </c>
      <c r="E30" s="51">
        <f t="shared" si="7"/>
        <v>232715</v>
      </c>
      <c r="F30" s="46">
        <v>41165.18</v>
      </c>
      <c r="G30" s="51">
        <v>37357.26</v>
      </c>
      <c r="H30" s="47">
        <f t="shared" si="8"/>
        <v>191549.82</v>
      </c>
    </row>
    <row r="31" spans="1:8" x14ac:dyDescent="0.2">
      <c r="A31" s="5"/>
      <c r="B31" s="11" t="s">
        <v>91</v>
      </c>
      <c r="C31" s="51">
        <v>6958154.9800000004</v>
      </c>
      <c r="D31" s="46">
        <v>0</v>
      </c>
      <c r="E31" s="51">
        <f t="shared" si="7"/>
        <v>6958154.9800000004</v>
      </c>
      <c r="F31" s="46">
        <v>90855.1</v>
      </c>
      <c r="G31" s="51">
        <v>71747</v>
      </c>
      <c r="H31" s="47">
        <f t="shared" si="8"/>
        <v>6867299.8800000008</v>
      </c>
    </row>
    <row r="32" spans="1:8" x14ac:dyDescent="0.2">
      <c r="A32" s="5"/>
      <c r="B32" s="11" t="s">
        <v>19</v>
      </c>
      <c r="C32" s="51">
        <v>21935167.43</v>
      </c>
      <c r="D32" s="46">
        <v>1062045.8500000001</v>
      </c>
      <c r="E32" s="51">
        <f t="shared" si="7"/>
        <v>22997213.280000001</v>
      </c>
      <c r="F32" s="46">
        <v>2178955.98</v>
      </c>
      <c r="G32" s="51">
        <v>2157025.98</v>
      </c>
      <c r="H32" s="47">
        <f t="shared" si="8"/>
        <v>20818257.300000001</v>
      </c>
    </row>
    <row r="33" spans="1:8" x14ac:dyDescent="0.2">
      <c r="A33" s="45" t="s">
        <v>64</v>
      </c>
      <c r="B33" s="7"/>
      <c r="C33" s="51">
        <f t="shared" ref="C33:H33" si="9">SUM(C34:C42)</f>
        <v>35542811.200000003</v>
      </c>
      <c r="D33" s="46">
        <f t="shared" si="9"/>
        <v>8826874</v>
      </c>
      <c r="E33" s="51">
        <f t="shared" si="9"/>
        <v>44369685.200000003</v>
      </c>
      <c r="F33" s="46">
        <f t="shared" si="9"/>
        <v>11305598.75</v>
      </c>
      <c r="G33" s="51">
        <f t="shared" si="9"/>
        <v>10734319.149999999</v>
      </c>
      <c r="H33" s="47">
        <f t="shared" si="9"/>
        <v>33064086.449999999</v>
      </c>
    </row>
    <row r="34" spans="1:8" x14ac:dyDescent="0.2">
      <c r="A34" s="5"/>
      <c r="B34" s="11" t="s">
        <v>92</v>
      </c>
      <c r="C34" s="51">
        <v>0</v>
      </c>
      <c r="D34" s="46">
        <v>0</v>
      </c>
      <c r="E34" s="51">
        <f t="shared" ref="E34:E42" si="10">C34+D34</f>
        <v>0</v>
      </c>
      <c r="F34" s="46">
        <v>0</v>
      </c>
      <c r="G34" s="51">
        <v>0</v>
      </c>
      <c r="H34" s="47">
        <f t="shared" ref="H34:H42" si="11">E34-F34</f>
        <v>0</v>
      </c>
    </row>
    <row r="35" spans="1:8" x14ac:dyDescent="0.2">
      <c r="A35" s="5"/>
      <c r="B35" s="11" t="s">
        <v>93</v>
      </c>
      <c r="C35" s="51">
        <v>13163143.199999999</v>
      </c>
      <c r="D35" s="46">
        <v>163000</v>
      </c>
      <c r="E35" s="51">
        <f t="shared" si="10"/>
        <v>13326143.199999999</v>
      </c>
      <c r="F35" s="46">
        <v>3290785.8</v>
      </c>
      <c r="G35" s="51">
        <v>3290785.8</v>
      </c>
      <c r="H35" s="47">
        <f t="shared" si="11"/>
        <v>10035357.399999999</v>
      </c>
    </row>
    <row r="36" spans="1:8" x14ac:dyDescent="0.2">
      <c r="A36" s="5"/>
      <c r="B36" s="11" t="s">
        <v>94</v>
      </c>
      <c r="C36" s="51">
        <v>4119160</v>
      </c>
      <c r="D36" s="46">
        <v>6096900</v>
      </c>
      <c r="E36" s="51">
        <f t="shared" si="10"/>
        <v>10216060</v>
      </c>
      <c r="F36" s="46">
        <v>0</v>
      </c>
      <c r="G36" s="51">
        <v>0</v>
      </c>
      <c r="H36" s="47">
        <f t="shared" si="11"/>
        <v>10216060</v>
      </c>
    </row>
    <row r="37" spans="1:8" x14ac:dyDescent="0.2">
      <c r="A37" s="5"/>
      <c r="B37" s="11" t="s">
        <v>95</v>
      </c>
      <c r="C37" s="51">
        <v>11851480</v>
      </c>
      <c r="D37" s="46">
        <v>2546974</v>
      </c>
      <c r="E37" s="51">
        <f t="shared" si="10"/>
        <v>14398454</v>
      </c>
      <c r="F37" s="46">
        <v>7135465.9500000002</v>
      </c>
      <c r="G37" s="51">
        <v>6564186.3499999996</v>
      </c>
      <c r="H37" s="47">
        <f t="shared" si="11"/>
        <v>7262988.0499999998</v>
      </c>
    </row>
    <row r="38" spans="1:8" x14ac:dyDescent="0.2">
      <c r="A38" s="5"/>
      <c r="B38" s="11" t="s">
        <v>41</v>
      </c>
      <c r="C38" s="51">
        <v>6268428</v>
      </c>
      <c r="D38" s="46">
        <v>0</v>
      </c>
      <c r="E38" s="51">
        <f t="shared" si="10"/>
        <v>6268428</v>
      </c>
      <c r="F38" s="46">
        <v>859347</v>
      </c>
      <c r="G38" s="51">
        <v>859347</v>
      </c>
      <c r="H38" s="47">
        <f t="shared" si="11"/>
        <v>5409081</v>
      </c>
    </row>
    <row r="39" spans="1:8" x14ac:dyDescent="0.2">
      <c r="A39" s="5"/>
      <c r="B39" s="11" t="s">
        <v>96</v>
      </c>
      <c r="C39" s="51">
        <v>0</v>
      </c>
      <c r="D39" s="46">
        <v>0</v>
      </c>
      <c r="E39" s="51">
        <f t="shared" si="10"/>
        <v>0</v>
      </c>
      <c r="F39" s="46">
        <v>0</v>
      </c>
      <c r="G39" s="51">
        <v>0</v>
      </c>
      <c r="H39" s="47">
        <f t="shared" si="11"/>
        <v>0</v>
      </c>
    </row>
    <row r="40" spans="1:8" x14ac:dyDescent="0.2">
      <c r="A40" s="5"/>
      <c r="B40" s="11" t="s">
        <v>97</v>
      </c>
      <c r="C40" s="51">
        <v>0</v>
      </c>
      <c r="D40" s="46">
        <v>0</v>
      </c>
      <c r="E40" s="51">
        <f t="shared" si="10"/>
        <v>0</v>
      </c>
      <c r="F40" s="46">
        <v>0</v>
      </c>
      <c r="G40" s="51">
        <v>0</v>
      </c>
      <c r="H40" s="47">
        <f t="shared" si="11"/>
        <v>0</v>
      </c>
    </row>
    <row r="41" spans="1:8" x14ac:dyDescent="0.2">
      <c r="A41" s="5"/>
      <c r="B41" s="11" t="s">
        <v>37</v>
      </c>
      <c r="C41" s="51">
        <v>0</v>
      </c>
      <c r="D41" s="46">
        <v>0</v>
      </c>
      <c r="E41" s="51">
        <f t="shared" si="10"/>
        <v>0</v>
      </c>
      <c r="F41" s="46">
        <v>0</v>
      </c>
      <c r="G41" s="51">
        <v>0</v>
      </c>
      <c r="H41" s="47">
        <f t="shared" si="11"/>
        <v>0</v>
      </c>
    </row>
    <row r="42" spans="1:8" x14ac:dyDescent="0.2">
      <c r="A42" s="5"/>
      <c r="B42" s="11" t="s">
        <v>98</v>
      </c>
      <c r="C42" s="51">
        <v>140600</v>
      </c>
      <c r="D42" s="46">
        <v>20000</v>
      </c>
      <c r="E42" s="51">
        <f t="shared" si="10"/>
        <v>160600</v>
      </c>
      <c r="F42" s="46">
        <v>20000</v>
      </c>
      <c r="G42" s="51">
        <v>20000</v>
      </c>
      <c r="H42" s="47">
        <f t="shared" si="11"/>
        <v>140600</v>
      </c>
    </row>
    <row r="43" spans="1:8" x14ac:dyDescent="0.2">
      <c r="A43" s="45" t="s">
        <v>65</v>
      </c>
      <c r="B43" s="7"/>
      <c r="C43" s="51">
        <f t="shared" ref="C43:H43" si="12">SUM(C44:C52)</f>
        <v>3762442</v>
      </c>
      <c r="D43" s="46">
        <f t="shared" si="12"/>
        <v>3506776.74</v>
      </c>
      <c r="E43" s="51">
        <f t="shared" si="12"/>
        <v>7269218.7400000002</v>
      </c>
      <c r="F43" s="46">
        <f t="shared" si="12"/>
        <v>146240.72999999998</v>
      </c>
      <c r="G43" s="51">
        <f t="shared" si="12"/>
        <v>0</v>
      </c>
      <c r="H43" s="47">
        <f t="shared" si="12"/>
        <v>7122978.0099999998</v>
      </c>
    </row>
    <row r="44" spans="1:8" x14ac:dyDescent="0.2">
      <c r="A44" s="5"/>
      <c r="B44" s="11" t="s">
        <v>99</v>
      </c>
      <c r="C44" s="51">
        <v>1018418</v>
      </c>
      <c r="D44" s="46">
        <v>115194.74</v>
      </c>
      <c r="E44" s="51">
        <f t="shared" ref="E44:E52" si="13">C44+D44</f>
        <v>1133612.74</v>
      </c>
      <c r="F44" s="46">
        <v>141590.74</v>
      </c>
      <c r="G44" s="51">
        <v>0</v>
      </c>
      <c r="H44" s="47">
        <f t="shared" ref="H44:H52" si="14">E44-F44</f>
        <v>992022</v>
      </c>
    </row>
    <row r="45" spans="1:8" x14ac:dyDescent="0.2">
      <c r="A45" s="5"/>
      <c r="B45" s="11" t="s">
        <v>100</v>
      </c>
      <c r="C45" s="51">
        <v>128729</v>
      </c>
      <c r="D45" s="46">
        <v>411782</v>
      </c>
      <c r="E45" s="51">
        <f t="shared" si="13"/>
        <v>540511</v>
      </c>
      <c r="F45" s="46">
        <v>0</v>
      </c>
      <c r="G45" s="51">
        <v>0</v>
      </c>
      <c r="H45" s="47">
        <f t="shared" si="14"/>
        <v>540511</v>
      </c>
    </row>
    <row r="46" spans="1:8" x14ac:dyDescent="0.2">
      <c r="A46" s="5"/>
      <c r="B46" s="11" t="s">
        <v>101</v>
      </c>
      <c r="C46" s="51">
        <v>0</v>
      </c>
      <c r="D46" s="46">
        <v>0</v>
      </c>
      <c r="E46" s="51">
        <f t="shared" si="13"/>
        <v>0</v>
      </c>
      <c r="F46" s="46">
        <v>0</v>
      </c>
      <c r="G46" s="51">
        <v>0</v>
      </c>
      <c r="H46" s="47">
        <f t="shared" si="14"/>
        <v>0</v>
      </c>
    </row>
    <row r="47" spans="1:8" x14ac:dyDescent="0.2">
      <c r="A47" s="5"/>
      <c r="B47" s="11" t="s">
        <v>102</v>
      </c>
      <c r="C47" s="51">
        <v>2170000</v>
      </c>
      <c r="D47" s="46">
        <v>1500000</v>
      </c>
      <c r="E47" s="51">
        <f t="shared" si="13"/>
        <v>3670000</v>
      </c>
      <c r="F47" s="46">
        <v>0</v>
      </c>
      <c r="G47" s="51">
        <v>0</v>
      </c>
      <c r="H47" s="47">
        <f t="shared" si="14"/>
        <v>3670000</v>
      </c>
    </row>
    <row r="48" spans="1:8" x14ac:dyDescent="0.2">
      <c r="A48" s="5"/>
      <c r="B48" s="11" t="s">
        <v>103</v>
      </c>
      <c r="C48" s="51">
        <v>0</v>
      </c>
      <c r="D48" s="46">
        <v>1636800</v>
      </c>
      <c r="E48" s="51">
        <f t="shared" si="13"/>
        <v>1636800</v>
      </c>
      <c r="F48" s="46">
        <v>0</v>
      </c>
      <c r="G48" s="51">
        <v>0</v>
      </c>
      <c r="H48" s="47">
        <f t="shared" si="14"/>
        <v>1636800</v>
      </c>
    </row>
    <row r="49" spans="1:8" x14ac:dyDescent="0.2">
      <c r="A49" s="5"/>
      <c r="B49" s="11" t="s">
        <v>104</v>
      </c>
      <c r="C49" s="51">
        <v>387395</v>
      </c>
      <c r="D49" s="46">
        <v>-157000</v>
      </c>
      <c r="E49" s="51">
        <f t="shared" si="13"/>
        <v>230395</v>
      </c>
      <c r="F49" s="46">
        <v>4649.99</v>
      </c>
      <c r="G49" s="51">
        <v>0</v>
      </c>
      <c r="H49" s="47">
        <f t="shared" si="14"/>
        <v>225745.01</v>
      </c>
    </row>
    <row r="50" spans="1:8" x14ac:dyDescent="0.2">
      <c r="A50" s="5"/>
      <c r="B50" s="11" t="s">
        <v>105</v>
      </c>
      <c r="C50" s="51">
        <v>0</v>
      </c>
      <c r="D50" s="46">
        <v>0</v>
      </c>
      <c r="E50" s="51">
        <f t="shared" si="13"/>
        <v>0</v>
      </c>
      <c r="F50" s="46">
        <v>0</v>
      </c>
      <c r="G50" s="51">
        <v>0</v>
      </c>
      <c r="H50" s="47">
        <f t="shared" si="14"/>
        <v>0</v>
      </c>
    </row>
    <row r="51" spans="1:8" x14ac:dyDescent="0.2">
      <c r="A51" s="5"/>
      <c r="B51" s="11" t="s">
        <v>106</v>
      </c>
      <c r="C51" s="51">
        <v>0</v>
      </c>
      <c r="D51" s="46">
        <v>0</v>
      </c>
      <c r="E51" s="51">
        <f t="shared" si="13"/>
        <v>0</v>
      </c>
      <c r="F51" s="46">
        <v>0</v>
      </c>
      <c r="G51" s="51">
        <v>0</v>
      </c>
      <c r="H51" s="47">
        <f t="shared" si="14"/>
        <v>0</v>
      </c>
    </row>
    <row r="52" spans="1:8" x14ac:dyDescent="0.2">
      <c r="A52" s="5"/>
      <c r="B52" s="11" t="s">
        <v>107</v>
      </c>
      <c r="C52" s="51">
        <v>57900</v>
      </c>
      <c r="D52" s="46">
        <v>0</v>
      </c>
      <c r="E52" s="51">
        <f t="shared" si="13"/>
        <v>57900</v>
      </c>
      <c r="F52" s="46">
        <v>0</v>
      </c>
      <c r="G52" s="51">
        <v>0</v>
      </c>
      <c r="H52" s="47">
        <f t="shared" si="14"/>
        <v>57900</v>
      </c>
    </row>
    <row r="53" spans="1:8" x14ac:dyDescent="0.2">
      <c r="A53" s="45" t="s">
        <v>66</v>
      </c>
      <c r="B53" s="7"/>
      <c r="C53" s="51">
        <f t="shared" ref="C53:H53" si="15">SUM(C54:C56)</f>
        <v>181587958.57000002</v>
      </c>
      <c r="D53" s="46">
        <f t="shared" si="15"/>
        <v>150001015.19</v>
      </c>
      <c r="E53" s="51">
        <f t="shared" si="15"/>
        <v>331588973.75999999</v>
      </c>
      <c r="F53" s="46">
        <f t="shared" si="15"/>
        <v>87656414.370000005</v>
      </c>
      <c r="G53" s="51">
        <f t="shared" si="15"/>
        <v>66610820.869999997</v>
      </c>
      <c r="H53" s="47">
        <f t="shared" si="15"/>
        <v>243932559.39000002</v>
      </c>
    </row>
    <row r="54" spans="1:8" x14ac:dyDescent="0.2">
      <c r="A54" s="5"/>
      <c r="B54" s="11" t="s">
        <v>108</v>
      </c>
      <c r="C54" s="51">
        <v>181290589.61000001</v>
      </c>
      <c r="D54" s="46">
        <v>150001015.19</v>
      </c>
      <c r="E54" s="51">
        <f t="shared" ref="E54:E56" si="16">C54+D54</f>
        <v>331291604.80000001</v>
      </c>
      <c r="F54" s="46">
        <f>88441319.08-784904.71</f>
        <v>87656414.370000005</v>
      </c>
      <c r="G54" s="51">
        <f>67395725.58-784904.71</f>
        <v>66610820.869999997</v>
      </c>
      <c r="H54" s="47">
        <f>E54-F54</f>
        <v>243635190.43000001</v>
      </c>
    </row>
    <row r="55" spans="1:8" x14ac:dyDescent="0.2">
      <c r="A55" s="5"/>
      <c r="B55" s="11" t="s">
        <v>109</v>
      </c>
      <c r="C55" s="51">
        <v>0</v>
      </c>
      <c r="D55" s="46">
        <v>0</v>
      </c>
      <c r="E55" s="51">
        <f t="shared" si="16"/>
        <v>0</v>
      </c>
      <c r="F55" s="46">
        <v>0</v>
      </c>
      <c r="G55" s="51">
        <v>0</v>
      </c>
      <c r="H55" s="47">
        <f t="shared" ref="H55:H56" si="17">E55-F55</f>
        <v>0</v>
      </c>
    </row>
    <row r="56" spans="1:8" x14ac:dyDescent="0.2">
      <c r="A56" s="5"/>
      <c r="B56" s="11" t="s">
        <v>110</v>
      </c>
      <c r="C56" s="51">
        <v>297368.96000000002</v>
      </c>
      <c r="D56" s="46">
        <v>0</v>
      </c>
      <c r="E56" s="51">
        <f t="shared" si="16"/>
        <v>297368.96000000002</v>
      </c>
      <c r="F56" s="46">
        <v>0</v>
      </c>
      <c r="G56" s="51">
        <v>0</v>
      </c>
      <c r="H56" s="47">
        <f t="shared" si="17"/>
        <v>297368.96000000002</v>
      </c>
    </row>
    <row r="57" spans="1:8" x14ac:dyDescent="0.2">
      <c r="A57" s="45" t="s">
        <v>67</v>
      </c>
      <c r="B57" s="7"/>
      <c r="C57" s="51">
        <f t="shared" ref="C57:H57" si="18">SUM(C58:C64)</f>
        <v>0</v>
      </c>
      <c r="D57" s="46">
        <f t="shared" si="18"/>
        <v>0</v>
      </c>
      <c r="E57" s="51">
        <f t="shared" si="18"/>
        <v>0</v>
      </c>
      <c r="F57" s="46">
        <f t="shared" si="18"/>
        <v>0</v>
      </c>
      <c r="G57" s="51">
        <f t="shared" si="18"/>
        <v>0</v>
      </c>
      <c r="H57" s="47">
        <f t="shared" si="18"/>
        <v>0</v>
      </c>
    </row>
    <row r="58" spans="1:8" x14ac:dyDescent="0.2">
      <c r="A58" s="5"/>
      <c r="B58" s="11" t="s">
        <v>111</v>
      </c>
      <c r="C58" s="51">
        <v>0</v>
      </c>
      <c r="D58" s="46">
        <v>0</v>
      </c>
      <c r="E58" s="51">
        <f t="shared" ref="E58:E64" si="19">C58+D58</f>
        <v>0</v>
      </c>
      <c r="F58" s="46">
        <v>0</v>
      </c>
      <c r="G58" s="51">
        <v>0</v>
      </c>
      <c r="H58" s="47">
        <f t="shared" ref="H58:H64" si="20">E58-F58</f>
        <v>0</v>
      </c>
    </row>
    <row r="59" spans="1:8" x14ac:dyDescent="0.2">
      <c r="A59" s="5"/>
      <c r="B59" s="11" t="s">
        <v>112</v>
      </c>
      <c r="C59" s="51">
        <v>0</v>
      </c>
      <c r="D59" s="46">
        <v>0</v>
      </c>
      <c r="E59" s="51">
        <f t="shared" si="19"/>
        <v>0</v>
      </c>
      <c r="F59" s="46">
        <v>0</v>
      </c>
      <c r="G59" s="51">
        <v>0</v>
      </c>
      <c r="H59" s="47">
        <f t="shared" si="20"/>
        <v>0</v>
      </c>
    </row>
    <row r="60" spans="1:8" x14ac:dyDescent="0.2">
      <c r="A60" s="5"/>
      <c r="B60" s="11" t="s">
        <v>113</v>
      </c>
      <c r="C60" s="51">
        <v>0</v>
      </c>
      <c r="D60" s="46">
        <v>0</v>
      </c>
      <c r="E60" s="51">
        <f t="shared" si="19"/>
        <v>0</v>
      </c>
      <c r="F60" s="46">
        <v>0</v>
      </c>
      <c r="G60" s="51">
        <v>0</v>
      </c>
      <c r="H60" s="47">
        <f t="shared" si="20"/>
        <v>0</v>
      </c>
    </row>
    <row r="61" spans="1:8" x14ac:dyDescent="0.2">
      <c r="A61" s="5"/>
      <c r="B61" s="11" t="s">
        <v>114</v>
      </c>
      <c r="C61" s="51">
        <v>0</v>
      </c>
      <c r="D61" s="46">
        <v>0</v>
      </c>
      <c r="E61" s="51">
        <f t="shared" si="19"/>
        <v>0</v>
      </c>
      <c r="F61" s="46">
        <v>0</v>
      </c>
      <c r="G61" s="51">
        <v>0</v>
      </c>
      <c r="H61" s="47">
        <f t="shared" si="20"/>
        <v>0</v>
      </c>
    </row>
    <row r="62" spans="1:8" x14ac:dyDescent="0.2">
      <c r="A62" s="5"/>
      <c r="B62" s="11" t="s">
        <v>115</v>
      </c>
      <c r="C62" s="51">
        <v>0</v>
      </c>
      <c r="D62" s="46">
        <v>0</v>
      </c>
      <c r="E62" s="51">
        <f t="shared" si="19"/>
        <v>0</v>
      </c>
      <c r="F62" s="46">
        <v>0</v>
      </c>
      <c r="G62" s="51">
        <v>0</v>
      </c>
      <c r="H62" s="47">
        <f t="shared" si="20"/>
        <v>0</v>
      </c>
    </row>
    <row r="63" spans="1:8" x14ac:dyDescent="0.2">
      <c r="A63" s="5"/>
      <c r="B63" s="11" t="s">
        <v>116</v>
      </c>
      <c r="C63" s="51">
        <v>0</v>
      </c>
      <c r="D63" s="46">
        <v>0</v>
      </c>
      <c r="E63" s="51">
        <f t="shared" si="19"/>
        <v>0</v>
      </c>
      <c r="F63" s="46">
        <v>0</v>
      </c>
      <c r="G63" s="51">
        <v>0</v>
      </c>
      <c r="H63" s="47">
        <f t="shared" si="20"/>
        <v>0</v>
      </c>
    </row>
    <row r="64" spans="1:8" x14ac:dyDescent="0.2">
      <c r="A64" s="5"/>
      <c r="B64" s="11" t="s">
        <v>117</v>
      </c>
      <c r="C64" s="51">
        <v>0</v>
      </c>
      <c r="D64" s="46">
        <v>0</v>
      </c>
      <c r="E64" s="51">
        <f t="shared" si="19"/>
        <v>0</v>
      </c>
      <c r="F64" s="46">
        <v>0</v>
      </c>
      <c r="G64" s="51">
        <v>0</v>
      </c>
      <c r="H64" s="47">
        <f t="shared" si="20"/>
        <v>0</v>
      </c>
    </row>
    <row r="65" spans="1:8" x14ac:dyDescent="0.2">
      <c r="A65" s="45" t="s">
        <v>68</v>
      </c>
      <c r="B65" s="7"/>
      <c r="C65" s="51">
        <f t="shared" ref="C65:H65" si="21">SUM(C66:C68)</f>
        <v>0</v>
      </c>
      <c r="D65" s="46">
        <f t="shared" si="21"/>
        <v>0</v>
      </c>
      <c r="E65" s="51">
        <f t="shared" si="21"/>
        <v>0</v>
      </c>
      <c r="F65" s="46">
        <f t="shared" si="21"/>
        <v>0</v>
      </c>
      <c r="G65" s="51">
        <f t="shared" si="21"/>
        <v>0</v>
      </c>
      <c r="H65" s="47">
        <f t="shared" si="21"/>
        <v>0</v>
      </c>
    </row>
    <row r="66" spans="1:8" x14ac:dyDescent="0.2">
      <c r="A66" s="5"/>
      <c r="B66" s="11" t="s">
        <v>38</v>
      </c>
      <c r="C66" s="51">
        <v>0</v>
      </c>
      <c r="D66" s="46">
        <v>0</v>
      </c>
      <c r="E66" s="51">
        <f t="shared" ref="E66:E68" si="22">C66+D66</f>
        <v>0</v>
      </c>
      <c r="F66" s="46">
        <v>0</v>
      </c>
      <c r="G66" s="51">
        <v>0</v>
      </c>
      <c r="H66" s="47">
        <f t="shared" ref="H66:H68" si="23">E66-F66</f>
        <v>0</v>
      </c>
    </row>
    <row r="67" spans="1:8" x14ac:dyDescent="0.2">
      <c r="A67" s="5"/>
      <c r="B67" s="11" t="s">
        <v>39</v>
      </c>
      <c r="C67" s="51">
        <v>0</v>
      </c>
      <c r="D67" s="46">
        <v>0</v>
      </c>
      <c r="E67" s="51">
        <f t="shared" si="22"/>
        <v>0</v>
      </c>
      <c r="F67" s="46">
        <v>0</v>
      </c>
      <c r="G67" s="51">
        <v>0</v>
      </c>
      <c r="H67" s="47">
        <f t="shared" si="23"/>
        <v>0</v>
      </c>
    </row>
    <row r="68" spans="1:8" x14ac:dyDescent="0.2">
      <c r="A68" s="5"/>
      <c r="B68" s="11" t="s">
        <v>40</v>
      </c>
      <c r="C68" s="51">
        <v>0</v>
      </c>
      <c r="D68" s="46">
        <v>0</v>
      </c>
      <c r="E68" s="51">
        <f t="shared" si="22"/>
        <v>0</v>
      </c>
      <c r="F68" s="46">
        <v>0</v>
      </c>
      <c r="G68" s="51">
        <v>0</v>
      </c>
      <c r="H68" s="47">
        <f t="shared" si="23"/>
        <v>0</v>
      </c>
    </row>
    <row r="69" spans="1:8" x14ac:dyDescent="0.2">
      <c r="A69" s="45" t="s">
        <v>69</v>
      </c>
      <c r="B69" s="7"/>
      <c r="C69" s="51">
        <f t="shared" ref="C69:H69" si="24">SUM(C70:C76)</f>
        <v>3923411.08</v>
      </c>
      <c r="D69" s="46">
        <f t="shared" si="24"/>
        <v>0</v>
      </c>
      <c r="E69" s="51">
        <f t="shared" si="24"/>
        <v>3923411.08</v>
      </c>
      <c r="F69" s="46">
        <f t="shared" si="24"/>
        <v>692558.31</v>
      </c>
      <c r="G69" s="51">
        <f t="shared" si="24"/>
        <v>692558.31</v>
      </c>
      <c r="H69" s="47">
        <f t="shared" si="24"/>
        <v>3230852.77</v>
      </c>
    </row>
    <row r="70" spans="1:8" x14ac:dyDescent="0.2">
      <c r="A70" s="5"/>
      <c r="B70" s="11" t="s">
        <v>118</v>
      </c>
      <c r="C70" s="51">
        <v>2423411.08</v>
      </c>
      <c r="D70" s="46">
        <v>0</v>
      </c>
      <c r="E70" s="51">
        <f t="shared" ref="E70:E75" si="25">C70+D70</f>
        <v>2423411.08</v>
      </c>
      <c r="F70" s="46">
        <v>692558.31</v>
      </c>
      <c r="G70" s="51">
        <v>692558.31</v>
      </c>
      <c r="H70" s="47">
        <f t="shared" ref="H70:H76" si="26">E70-F70</f>
        <v>1730852.77</v>
      </c>
    </row>
    <row r="71" spans="1:8" x14ac:dyDescent="0.2">
      <c r="A71" s="5"/>
      <c r="B71" s="11" t="s">
        <v>119</v>
      </c>
      <c r="C71" s="51">
        <v>1500000</v>
      </c>
      <c r="D71" s="46">
        <v>0</v>
      </c>
      <c r="E71" s="51">
        <f t="shared" si="25"/>
        <v>1500000</v>
      </c>
      <c r="F71" s="46">
        <v>0</v>
      </c>
      <c r="G71" s="51">
        <v>0</v>
      </c>
      <c r="H71" s="47">
        <f t="shared" si="26"/>
        <v>1500000</v>
      </c>
    </row>
    <row r="72" spans="1:8" x14ac:dyDescent="0.2">
      <c r="A72" s="5"/>
      <c r="B72" s="11" t="s">
        <v>120</v>
      </c>
      <c r="C72" s="51">
        <v>0</v>
      </c>
      <c r="D72" s="46">
        <v>0</v>
      </c>
      <c r="E72" s="51">
        <f t="shared" si="25"/>
        <v>0</v>
      </c>
      <c r="F72" s="46">
        <v>0</v>
      </c>
      <c r="G72" s="51">
        <v>0</v>
      </c>
      <c r="H72" s="47">
        <f t="shared" si="26"/>
        <v>0</v>
      </c>
    </row>
    <row r="73" spans="1:8" x14ac:dyDescent="0.2">
      <c r="A73" s="5"/>
      <c r="B73" s="11" t="s">
        <v>121</v>
      </c>
      <c r="C73" s="51">
        <v>0</v>
      </c>
      <c r="D73" s="46">
        <v>0</v>
      </c>
      <c r="E73" s="51">
        <f t="shared" si="25"/>
        <v>0</v>
      </c>
      <c r="F73" s="46">
        <v>0</v>
      </c>
      <c r="G73" s="51">
        <v>0</v>
      </c>
      <c r="H73" s="47">
        <f t="shared" si="26"/>
        <v>0</v>
      </c>
    </row>
    <row r="74" spans="1:8" x14ac:dyDescent="0.2">
      <c r="A74" s="5"/>
      <c r="B74" s="11" t="s">
        <v>122</v>
      </c>
      <c r="C74" s="51">
        <v>0</v>
      </c>
      <c r="D74" s="46">
        <v>0</v>
      </c>
      <c r="E74" s="51">
        <f t="shared" si="25"/>
        <v>0</v>
      </c>
      <c r="F74" s="46">
        <v>0</v>
      </c>
      <c r="G74" s="51">
        <v>0</v>
      </c>
      <c r="H74" s="47">
        <f t="shared" si="26"/>
        <v>0</v>
      </c>
    </row>
    <row r="75" spans="1:8" x14ac:dyDescent="0.2">
      <c r="A75" s="5"/>
      <c r="B75" s="11" t="s">
        <v>123</v>
      </c>
      <c r="C75" s="51">
        <v>0</v>
      </c>
      <c r="D75" s="46">
        <v>0</v>
      </c>
      <c r="E75" s="51">
        <f t="shared" si="25"/>
        <v>0</v>
      </c>
      <c r="F75" s="46">
        <v>0</v>
      </c>
      <c r="G75" s="51">
        <v>0</v>
      </c>
      <c r="H75" s="47">
        <f t="shared" si="26"/>
        <v>0</v>
      </c>
    </row>
    <row r="76" spans="1:8" x14ac:dyDescent="0.2">
      <c r="A76" s="6"/>
      <c r="B76" s="12" t="s">
        <v>124</v>
      </c>
      <c r="C76" s="52">
        <v>0</v>
      </c>
      <c r="D76" s="48">
        <v>0</v>
      </c>
      <c r="E76" s="52">
        <v>0</v>
      </c>
      <c r="F76" s="48">
        <v>0</v>
      </c>
      <c r="G76" s="52">
        <v>0</v>
      </c>
      <c r="H76" s="49">
        <f t="shared" si="26"/>
        <v>0</v>
      </c>
    </row>
    <row r="77" spans="1:8" x14ac:dyDescent="0.2">
      <c r="A77" s="8"/>
      <c r="B77" s="13" t="s">
        <v>53</v>
      </c>
      <c r="C77" s="53">
        <f t="shared" ref="C77:H77" si="27">C5+C13+C23+C33+C43+C53+C57+C65+C69</f>
        <v>452871523.94999999</v>
      </c>
      <c r="D77" s="53">
        <f t="shared" si="27"/>
        <v>185076716.15000001</v>
      </c>
      <c r="E77" s="53">
        <f t="shared" si="27"/>
        <v>637948240.10000002</v>
      </c>
      <c r="F77" s="53">
        <f t="shared" si="27"/>
        <v>139807412.53999999</v>
      </c>
      <c r="G77" s="53">
        <f t="shared" si="27"/>
        <v>115316443.06</v>
      </c>
      <c r="H77" s="53">
        <f t="shared" si="27"/>
        <v>498140827.55999994</v>
      </c>
    </row>
    <row r="78" spans="1:8" ht="6.75" customHeight="1" x14ac:dyDescent="0.2"/>
    <row r="79" spans="1:8" ht="12.75" x14ac:dyDescent="0.2">
      <c r="A79" t="s">
        <v>134</v>
      </c>
      <c r="F79" s="65"/>
      <c r="G79" s="65"/>
    </row>
    <row r="81" spans="1:5" x14ac:dyDescent="0.2">
      <c r="A81" s="74"/>
      <c r="B81" s="78"/>
      <c r="C81" s="78"/>
      <c r="D81" s="78"/>
      <c r="E81" s="72"/>
    </row>
    <row r="82" spans="1:5" x14ac:dyDescent="0.2">
      <c r="A82" s="74"/>
      <c r="B82" s="77"/>
      <c r="C82" s="74"/>
      <c r="D82" s="74"/>
      <c r="E82" s="72"/>
    </row>
    <row r="83" spans="1:5" x14ac:dyDescent="0.2">
      <c r="A83" s="74"/>
      <c r="B83" s="73"/>
      <c r="C83" s="76"/>
      <c r="D83" s="75"/>
      <c r="E83" s="72"/>
    </row>
    <row r="84" spans="1:5" x14ac:dyDescent="0.2">
      <c r="A84" s="74"/>
      <c r="B84" s="73"/>
      <c r="C84" s="76"/>
      <c r="D84" s="75"/>
      <c r="E84" s="7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00" t="s">
        <v>129</v>
      </c>
      <c r="B1" s="101"/>
      <c r="C1" s="101"/>
      <c r="D1" s="101"/>
      <c r="E1" s="101"/>
      <c r="F1" s="101"/>
      <c r="G1" s="101"/>
      <c r="H1" s="102"/>
    </row>
    <row r="2" spans="1:8" x14ac:dyDescent="0.2">
      <c r="A2" s="105" t="s">
        <v>54</v>
      </c>
      <c r="B2" s="106"/>
      <c r="C2" s="100" t="s">
        <v>60</v>
      </c>
      <c r="D2" s="101"/>
      <c r="E2" s="101"/>
      <c r="F2" s="101"/>
      <c r="G2" s="102"/>
      <c r="H2" s="103" t="s">
        <v>59</v>
      </c>
    </row>
    <row r="3" spans="1:8" ht="24.95" customHeight="1" x14ac:dyDescent="0.2">
      <c r="A3" s="107"/>
      <c r="B3" s="10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104"/>
    </row>
    <row r="4" spans="1:8" x14ac:dyDescent="0.2">
      <c r="A4" s="109"/>
      <c r="B4" s="110"/>
      <c r="C4" s="55">
        <v>1</v>
      </c>
      <c r="D4" s="55">
        <v>2</v>
      </c>
      <c r="E4" s="55" t="s">
        <v>126</v>
      </c>
      <c r="F4" s="55">
        <v>4</v>
      </c>
      <c r="G4" s="55">
        <v>5</v>
      </c>
      <c r="H4" s="55" t="s">
        <v>127</v>
      </c>
    </row>
    <row r="5" spans="1:8" x14ac:dyDescent="0.2">
      <c r="A5" s="5"/>
      <c r="B5" s="18"/>
      <c r="C5" s="21"/>
      <c r="D5" s="56"/>
      <c r="E5" s="21"/>
      <c r="F5" s="56"/>
      <c r="G5" s="21"/>
      <c r="H5" s="21"/>
    </row>
    <row r="6" spans="1:8" x14ac:dyDescent="0.2">
      <c r="A6" s="5"/>
      <c r="B6" s="18" t="s">
        <v>0</v>
      </c>
      <c r="C6" s="58">
        <v>258829284.30000001</v>
      </c>
      <c r="D6" s="54">
        <v>31568924.219999999</v>
      </c>
      <c r="E6" s="58">
        <f>C6+D6</f>
        <v>290398208.51999998</v>
      </c>
      <c r="F6" s="54">
        <v>50452852.130000003</v>
      </c>
      <c r="G6" s="58">
        <v>47153716.880000003</v>
      </c>
      <c r="H6" s="51">
        <f t="shared" ref="H6" si="0">E6-F6</f>
        <v>239945356.38999999</v>
      </c>
    </row>
    <row r="7" spans="1:8" x14ac:dyDescent="0.2">
      <c r="A7" s="5"/>
      <c r="B7" s="18"/>
      <c r="C7" s="59"/>
      <c r="D7" s="2"/>
      <c r="E7" s="59"/>
      <c r="F7" s="2"/>
      <c r="G7" s="59"/>
      <c r="H7" s="59"/>
    </row>
    <row r="8" spans="1:8" x14ac:dyDescent="0.2">
      <c r="A8" s="5"/>
      <c r="B8" s="18" t="s">
        <v>1</v>
      </c>
      <c r="C8" s="58">
        <v>185350400.56999999</v>
      </c>
      <c r="D8" s="54">
        <v>153507791.93000001</v>
      </c>
      <c r="E8" s="58">
        <f t="shared" ref="E8" si="1">C8+D8</f>
        <v>338858192.5</v>
      </c>
      <c r="F8" s="54">
        <f>88587559.81-784904.71</f>
        <v>87802655.100000009</v>
      </c>
      <c r="G8" s="58">
        <f>67395725.58-784904.71</f>
        <v>66610820.869999997</v>
      </c>
      <c r="H8" s="51">
        <f>E8-F8</f>
        <v>251055537.39999998</v>
      </c>
    </row>
    <row r="9" spans="1:8" x14ac:dyDescent="0.2">
      <c r="A9" s="5"/>
      <c r="B9" s="18"/>
      <c r="C9" s="59"/>
      <c r="D9" s="2"/>
      <c r="E9" s="59"/>
      <c r="F9" s="2"/>
      <c r="G9" s="59"/>
      <c r="H9" s="59"/>
    </row>
    <row r="10" spans="1:8" x14ac:dyDescent="0.2">
      <c r="A10" s="5"/>
      <c r="B10" s="18" t="s">
        <v>2</v>
      </c>
      <c r="C10" s="58">
        <v>2423411.08</v>
      </c>
      <c r="D10" s="54">
        <v>0</v>
      </c>
      <c r="E10" s="58">
        <f>C10+D10</f>
        <v>2423411.08</v>
      </c>
      <c r="F10" s="54">
        <v>692558.31</v>
      </c>
      <c r="G10" s="58">
        <v>692558.31</v>
      </c>
      <c r="H10" s="51">
        <f>E10-F10</f>
        <v>1730852.77</v>
      </c>
    </row>
    <row r="11" spans="1:8" x14ac:dyDescent="0.2">
      <c r="A11" s="5"/>
      <c r="B11" s="18"/>
      <c r="C11" s="59"/>
      <c r="D11" s="2"/>
      <c r="E11" s="59"/>
      <c r="F11" s="2"/>
      <c r="G11" s="59"/>
      <c r="H11" s="59"/>
    </row>
    <row r="12" spans="1:8" x14ac:dyDescent="0.2">
      <c r="A12" s="5"/>
      <c r="B12" s="18" t="s">
        <v>41</v>
      </c>
      <c r="C12" s="58">
        <v>6268428</v>
      </c>
      <c r="D12" s="54">
        <v>0</v>
      </c>
      <c r="E12" s="58">
        <f>C12+D12</f>
        <v>6268428</v>
      </c>
      <c r="F12" s="54">
        <v>859347</v>
      </c>
      <c r="G12" s="58">
        <v>859347</v>
      </c>
      <c r="H12" s="51">
        <f>E12-F12</f>
        <v>5409081</v>
      </c>
    </row>
    <row r="13" spans="1:8" x14ac:dyDescent="0.2">
      <c r="A13" s="5"/>
      <c r="B13" s="18"/>
      <c r="C13" s="59"/>
      <c r="E13" s="59"/>
      <c r="G13" s="59"/>
      <c r="H13" s="59"/>
    </row>
    <row r="14" spans="1:8" x14ac:dyDescent="0.2">
      <c r="A14" s="5"/>
      <c r="B14" s="18" t="s">
        <v>38</v>
      </c>
      <c r="C14" s="58">
        <v>0</v>
      </c>
      <c r="D14" s="54">
        <v>0</v>
      </c>
      <c r="E14" s="58">
        <f>C14+D14</f>
        <v>0</v>
      </c>
      <c r="F14" s="54">
        <v>0</v>
      </c>
      <c r="G14" s="58">
        <v>0</v>
      </c>
      <c r="H14" s="51">
        <f>E14-F14</f>
        <v>0</v>
      </c>
    </row>
    <row r="15" spans="1:8" x14ac:dyDescent="0.2">
      <c r="A15" s="6"/>
      <c r="B15" s="19"/>
      <c r="C15" s="22"/>
      <c r="D15" s="57"/>
      <c r="E15" s="22"/>
      <c r="F15" s="57"/>
      <c r="G15" s="22"/>
      <c r="H15" s="22"/>
    </row>
    <row r="16" spans="1:8" x14ac:dyDescent="0.2">
      <c r="A16" s="20"/>
      <c r="B16" s="13" t="s">
        <v>53</v>
      </c>
      <c r="C16" s="17">
        <f>C6+C8+C10+C12+C14</f>
        <v>452871523.94999999</v>
      </c>
      <c r="D16" s="17">
        <f t="shared" ref="D16:G16" si="2">D6+D8+D10+D12+D14</f>
        <v>185076716.15000001</v>
      </c>
      <c r="E16" s="17">
        <f t="shared" si="2"/>
        <v>637948240.10000002</v>
      </c>
      <c r="F16" s="17">
        <f>F6+F8+F10+F12+F14</f>
        <v>139807412.54000002</v>
      </c>
      <c r="G16" s="17">
        <f t="shared" si="2"/>
        <v>115316443.06</v>
      </c>
      <c r="H16" s="17">
        <f>H6+H8+H10+H12+H14</f>
        <v>498140827.55999994</v>
      </c>
    </row>
    <row r="18" spans="1:5" x14ac:dyDescent="0.2">
      <c r="A18" t="s">
        <v>134</v>
      </c>
    </row>
    <row r="19" spans="1:5" x14ac:dyDescent="0.2">
      <c r="A19"/>
    </row>
    <row r="20" spans="1:5" x14ac:dyDescent="0.2">
      <c r="A20"/>
    </row>
    <row r="21" spans="1:5" x14ac:dyDescent="0.2">
      <c r="A21"/>
    </row>
    <row r="22" spans="1:5" x14ac:dyDescent="0.2">
      <c r="A22"/>
    </row>
    <row r="23" spans="1:5" x14ac:dyDescent="0.2">
      <c r="A23"/>
    </row>
    <row r="25" spans="1:5" x14ac:dyDescent="0.2">
      <c r="A25" s="81"/>
      <c r="B25" s="85"/>
      <c r="C25" s="85"/>
      <c r="D25" s="85"/>
      <c r="E25" s="79"/>
    </row>
    <row r="26" spans="1:5" x14ac:dyDescent="0.2">
      <c r="A26" s="81"/>
      <c r="B26" s="84"/>
      <c r="C26" s="81"/>
      <c r="D26" s="81"/>
      <c r="E26" s="79"/>
    </row>
    <row r="27" spans="1:5" x14ac:dyDescent="0.2">
      <c r="A27" s="81"/>
      <c r="B27" s="80"/>
      <c r="C27" s="83"/>
      <c r="D27" s="82"/>
      <c r="E27" s="79"/>
    </row>
    <row r="28" spans="1:5" x14ac:dyDescent="0.2">
      <c r="A28" s="81"/>
      <c r="B28" s="80"/>
      <c r="C28" s="83"/>
      <c r="D28" s="82"/>
      <c r="E28" s="79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opLeftCell="A28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100" t="s">
        <v>130</v>
      </c>
      <c r="B1" s="101"/>
      <c r="C1" s="101"/>
      <c r="D1" s="101"/>
      <c r="E1" s="101"/>
      <c r="F1" s="101"/>
      <c r="G1" s="101"/>
      <c r="H1" s="102"/>
    </row>
    <row r="2" spans="1:8" x14ac:dyDescent="0.2">
      <c r="A2" s="105" t="s">
        <v>54</v>
      </c>
      <c r="B2" s="106"/>
      <c r="C2" s="100" t="s">
        <v>60</v>
      </c>
      <c r="D2" s="101"/>
      <c r="E2" s="101"/>
      <c r="F2" s="101"/>
      <c r="G2" s="102"/>
      <c r="H2" s="103" t="s">
        <v>59</v>
      </c>
    </row>
    <row r="3" spans="1:8" ht="24.95" customHeight="1" x14ac:dyDescent="0.2">
      <c r="A3" s="107"/>
      <c r="B3" s="10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104"/>
    </row>
    <row r="4" spans="1:8" x14ac:dyDescent="0.2">
      <c r="A4" s="109"/>
      <c r="B4" s="11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1"/>
      <c r="B5" s="42"/>
      <c r="C5" s="14"/>
      <c r="D5" s="62"/>
      <c r="E5" s="14"/>
      <c r="F5" s="62"/>
      <c r="G5" s="14"/>
      <c r="H5" s="14"/>
    </row>
    <row r="6" spans="1:8" x14ac:dyDescent="0.2">
      <c r="A6" s="38" t="s">
        <v>16</v>
      </c>
      <c r="B6" s="36"/>
      <c r="C6" s="64">
        <f t="shared" ref="C6:H6" si="0">SUM(C7:C14)</f>
        <v>188429784.13</v>
      </c>
      <c r="D6" s="60">
        <f t="shared" si="0"/>
        <v>12164234</v>
      </c>
      <c r="E6" s="64">
        <f t="shared" si="0"/>
        <v>200594018.13</v>
      </c>
      <c r="F6" s="60">
        <f t="shared" si="0"/>
        <v>33675155.719999999</v>
      </c>
      <c r="G6" s="64">
        <f t="shared" si="0"/>
        <v>31478388.300000001</v>
      </c>
      <c r="H6" s="64">
        <f t="shared" si="0"/>
        <v>166918862.41</v>
      </c>
    </row>
    <row r="7" spans="1:8" x14ac:dyDescent="0.2">
      <c r="A7" s="35"/>
      <c r="B7" s="39" t="s">
        <v>42</v>
      </c>
      <c r="C7" s="58">
        <v>13997893.640000001</v>
      </c>
      <c r="D7" s="54">
        <v>99303.08</v>
      </c>
      <c r="E7" s="58">
        <f>C7+D7</f>
        <v>14097196.720000001</v>
      </c>
      <c r="F7" s="54">
        <v>2945629.41</v>
      </c>
      <c r="G7" s="58">
        <v>2840478.11</v>
      </c>
      <c r="H7" s="58">
        <f>E7-F7</f>
        <v>11151567.310000001</v>
      </c>
    </row>
    <row r="8" spans="1:8" x14ac:dyDescent="0.2">
      <c r="A8" s="35"/>
      <c r="B8" s="39" t="s">
        <v>17</v>
      </c>
      <c r="C8" s="58">
        <v>435019</v>
      </c>
      <c r="D8" s="54">
        <v>0</v>
      </c>
      <c r="E8" s="58">
        <f t="shared" ref="E8:E14" si="1">C8+D8</f>
        <v>435019</v>
      </c>
      <c r="F8" s="54">
        <v>96973.97</v>
      </c>
      <c r="G8" s="58">
        <v>96973.97</v>
      </c>
      <c r="H8" s="58">
        <f t="shared" ref="H8:H14" si="2">E8-F8</f>
        <v>338045.03</v>
      </c>
    </row>
    <row r="9" spans="1:8" x14ac:dyDescent="0.2">
      <c r="A9" s="35"/>
      <c r="B9" s="39" t="s">
        <v>43</v>
      </c>
      <c r="C9" s="58">
        <v>48683146.43</v>
      </c>
      <c r="D9" s="54">
        <v>1419307.16</v>
      </c>
      <c r="E9" s="58">
        <f t="shared" si="1"/>
        <v>50102453.589999996</v>
      </c>
      <c r="F9" s="54">
        <v>9233589.8699999992</v>
      </c>
      <c r="G9" s="58">
        <v>8142079.0800000001</v>
      </c>
      <c r="H9" s="58">
        <f t="shared" si="2"/>
        <v>40868863.719999999</v>
      </c>
    </row>
    <row r="10" spans="1:8" x14ac:dyDescent="0.2">
      <c r="A10" s="35"/>
      <c r="B10" s="39" t="s">
        <v>3</v>
      </c>
      <c r="C10" s="58">
        <v>0</v>
      </c>
      <c r="D10" s="54">
        <v>0</v>
      </c>
      <c r="E10" s="58">
        <f t="shared" si="1"/>
        <v>0</v>
      </c>
      <c r="F10" s="54">
        <v>0</v>
      </c>
      <c r="G10" s="58">
        <v>0</v>
      </c>
      <c r="H10" s="58">
        <f t="shared" si="2"/>
        <v>0</v>
      </c>
    </row>
    <row r="11" spans="1:8" x14ac:dyDescent="0.2">
      <c r="A11" s="35"/>
      <c r="B11" s="39" t="s">
        <v>23</v>
      </c>
      <c r="C11" s="58">
        <v>54696295.939999998</v>
      </c>
      <c r="D11" s="54">
        <v>745815.76</v>
      </c>
      <c r="E11" s="58">
        <f t="shared" si="1"/>
        <v>55442111.699999996</v>
      </c>
      <c r="F11" s="54">
        <v>9122077.5399999991</v>
      </c>
      <c r="G11" s="58">
        <v>8854451.2200000007</v>
      </c>
      <c r="H11" s="58">
        <f t="shared" si="2"/>
        <v>46320034.159999996</v>
      </c>
    </row>
    <row r="12" spans="1:8" x14ac:dyDescent="0.2">
      <c r="A12" s="35"/>
      <c r="B12" s="39" t="s">
        <v>18</v>
      </c>
      <c r="C12" s="58">
        <v>0</v>
      </c>
      <c r="D12" s="54">
        <v>0</v>
      </c>
      <c r="E12" s="58">
        <f t="shared" si="1"/>
        <v>0</v>
      </c>
      <c r="F12" s="54">
        <v>0</v>
      </c>
      <c r="G12" s="58">
        <v>0</v>
      </c>
      <c r="H12" s="58">
        <f t="shared" si="2"/>
        <v>0</v>
      </c>
    </row>
    <row r="13" spans="1:8" x14ac:dyDescent="0.2">
      <c r="A13" s="35"/>
      <c r="B13" s="39" t="s">
        <v>44</v>
      </c>
      <c r="C13" s="58">
        <v>52585632.119999997</v>
      </c>
      <c r="D13" s="54">
        <v>10007000</v>
      </c>
      <c r="E13" s="58">
        <f t="shared" si="1"/>
        <v>62592632.119999997</v>
      </c>
      <c r="F13" s="54">
        <v>9180622.5800000001</v>
      </c>
      <c r="G13" s="58">
        <v>8613412.0199999996</v>
      </c>
      <c r="H13" s="58">
        <f t="shared" si="2"/>
        <v>53412009.539999999</v>
      </c>
    </row>
    <row r="14" spans="1:8" x14ac:dyDescent="0.2">
      <c r="A14" s="35"/>
      <c r="B14" s="39" t="s">
        <v>19</v>
      </c>
      <c r="C14" s="58">
        <v>18031797</v>
      </c>
      <c r="D14" s="54">
        <v>-107192</v>
      </c>
      <c r="E14" s="58">
        <f t="shared" si="1"/>
        <v>17924605</v>
      </c>
      <c r="F14" s="54">
        <v>3096262.35</v>
      </c>
      <c r="G14" s="58">
        <v>2930993.9</v>
      </c>
      <c r="H14" s="58">
        <f t="shared" si="2"/>
        <v>14828342.65</v>
      </c>
    </row>
    <row r="15" spans="1:8" x14ac:dyDescent="0.2">
      <c r="A15" s="37"/>
      <c r="B15" s="39"/>
      <c r="C15" s="15"/>
      <c r="D15" s="63"/>
      <c r="E15" s="15"/>
      <c r="F15" s="63"/>
      <c r="G15" s="15"/>
      <c r="H15" s="15"/>
    </row>
    <row r="16" spans="1:8" x14ac:dyDescent="0.2">
      <c r="A16" s="38" t="s">
        <v>20</v>
      </c>
      <c r="B16" s="40"/>
      <c r="C16" s="64">
        <f t="shared" ref="C16:H16" si="3">SUM(C17:C23)</f>
        <v>248210628.18000001</v>
      </c>
      <c r="D16" s="60">
        <f t="shared" si="3"/>
        <v>154599954.26999998</v>
      </c>
      <c r="E16" s="64">
        <f t="shared" si="3"/>
        <v>402810582.44999993</v>
      </c>
      <c r="F16" s="60">
        <f t="shared" si="3"/>
        <v>103269746.37000002</v>
      </c>
      <c r="G16" s="64">
        <f t="shared" si="3"/>
        <v>80989170.350000009</v>
      </c>
      <c r="H16" s="64">
        <f t="shared" si="3"/>
        <v>299540836.07999986</v>
      </c>
    </row>
    <row r="17" spans="1:8" x14ac:dyDescent="0.2">
      <c r="A17" s="35"/>
      <c r="B17" s="39" t="s">
        <v>45</v>
      </c>
      <c r="C17" s="58">
        <v>33417384.199999999</v>
      </c>
      <c r="D17" s="54">
        <v>27586469.449999999</v>
      </c>
      <c r="E17" s="58">
        <f>+C17+D17</f>
        <v>61003853.649999999</v>
      </c>
      <c r="F17" s="54">
        <v>23454430.850000001</v>
      </c>
      <c r="G17" s="58">
        <v>21105795.670000002</v>
      </c>
      <c r="H17" s="58">
        <f t="shared" ref="H17:H23" si="4">E17-F17</f>
        <v>37549422.799999997</v>
      </c>
    </row>
    <row r="18" spans="1:8" x14ac:dyDescent="0.2">
      <c r="A18" s="35"/>
      <c r="B18" s="39" t="s">
        <v>28</v>
      </c>
      <c r="C18" s="58">
        <v>177999095.12</v>
      </c>
      <c r="D18" s="54">
        <v>128269969.66</v>
      </c>
      <c r="E18" s="58">
        <f t="shared" ref="E18:E23" si="5">+C18+D18</f>
        <v>306269064.77999997</v>
      </c>
      <c r="F18" s="54">
        <f>68827728.06-784904.71</f>
        <v>68042823.350000009</v>
      </c>
      <c r="G18" s="58">
        <f>51056551.54-784904.71</f>
        <v>50271646.829999998</v>
      </c>
      <c r="H18" s="58">
        <f t="shared" si="4"/>
        <v>238226241.42999995</v>
      </c>
    </row>
    <row r="19" spans="1:8" x14ac:dyDescent="0.2">
      <c r="A19" s="35"/>
      <c r="B19" s="39" t="s">
        <v>21</v>
      </c>
      <c r="C19" s="58">
        <v>357117</v>
      </c>
      <c r="D19" s="54">
        <v>0</v>
      </c>
      <c r="E19" s="58">
        <f t="shared" si="5"/>
        <v>357117</v>
      </c>
      <c r="F19" s="54">
        <v>65088.6</v>
      </c>
      <c r="G19" s="58">
        <v>62811</v>
      </c>
      <c r="H19" s="58">
        <f t="shared" si="4"/>
        <v>292028.40000000002</v>
      </c>
    </row>
    <row r="20" spans="1:8" x14ac:dyDescent="0.2">
      <c r="A20" s="35"/>
      <c r="B20" s="39" t="s">
        <v>46</v>
      </c>
      <c r="C20" s="58">
        <v>26454064.899999999</v>
      </c>
      <c r="D20" s="54">
        <v>-1377901.97</v>
      </c>
      <c r="E20" s="58">
        <f t="shared" si="5"/>
        <v>25076162.93</v>
      </c>
      <c r="F20" s="54">
        <v>6765188.9100000001</v>
      </c>
      <c r="G20" s="58">
        <v>5149579.2</v>
      </c>
      <c r="H20" s="58">
        <f t="shared" si="4"/>
        <v>18310974.02</v>
      </c>
    </row>
    <row r="21" spans="1:8" x14ac:dyDescent="0.2">
      <c r="A21" s="35"/>
      <c r="B21" s="39" t="s">
        <v>47</v>
      </c>
      <c r="C21" s="58">
        <v>3999951</v>
      </c>
      <c r="D21" s="54">
        <v>121417.13</v>
      </c>
      <c r="E21" s="58">
        <f t="shared" si="5"/>
        <v>4121368.13</v>
      </c>
      <c r="F21" s="54">
        <v>2192036.48</v>
      </c>
      <c r="G21" s="58">
        <v>2156252.2799999998</v>
      </c>
      <c r="H21" s="58">
        <f t="shared" si="4"/>
        <v>1929331.65</v>
      </c>
    </row>
    <row r="22" spans="1:8" x14ac:dyDescent="0.2">
      <c r="A22" s="35"/>
      <c r="B22" s="39" t="s">
        <v>48</v>
      </c>
      <c r="C22" s="58">
        <v>5783015.96</v>
      </c>
      <c r="D22" s="54">
        <v>0</v>
      </c>
      <c r="E22" s="58">
        <f t="shared" si="5"/>
        <v>5783015.96</v>
      </c>
      <c r="F22" s="54">
        <v>2750178.18</v>
      </c>
      <c r="G22" s="58">
        <v>2243085.37</v>
      </c>
      <c r="H22" s="58">
        <f t="shared" si="4"/>
        <v>3032837.78</v>
      </c>
    </row>
    <row r="23" spans="1:8" x14ac:dyDescent="0.2">
      <c r="A23" s="35"/>
      <c r="B23" s="39" t="s">
        <v>4</v>
      </c>
      <c r="C23" s="58">
        <v>200000</v>
      </c>
      <c r="D23" s="54">
        <v>0</v>
      </c>
      <c r="E23" s="58">
        <f t="shared" si="5"/>
        <v>200000</v>
      </c>
      <c r="F23" s="54">
        <v>0</v>
      </c>
      <c r="G23" s="58">
        <v>0</v>
      </c>
      <c r="H23" s="58">
        <f t="shared" si="4"/>
        <v>200000</v>
      </c>
    </row>
    <row r="24" spans="1:8" x14ac:dyDescent="0.2">
      <c r="A24" s="37"/>
      <c r="B24" s="39"/>
      <c r="C24" s="15"/>
      <c r="D24" s="63"/>
      <c r="E24" s="15"/>
      <c r="F24" s="63"/>
      <c r="G24" s="15"/>
      <c r="H24" s="15"/>
    </row>
    <row r="25" spans="1:8" x14ac:dyDescent="0.2">
      <c r="A25" s="38" t="s">
        <v>49</v>
      </c>
      <c r="B25" s="40"/>
      <c r="C25" s="64">
        <f t="shared" ref="C25:H25" si="6">SUM(C26:C34)</f>
        <v>10184671</v>
      </c>
      <c r="D25" s="60">
        <f t="shared" si="6"/>
        <v>17138900</v>
      </c>
      <c r="E25" s="64">
        <f t="shared" si="6"/>
        <v>27323571</v>
      </c>
      <c r="F25" s="60">
        <f t="shared" si="6"/>
        <v>1071320.03</v>
      </c>
      <c r="G25" s="64">
        <f t="shared" si="6"/>
        <v>1057693.99</v>
      </c>
      <c r="H25" s="64">
        <f t="shared" si="6"/>
        <v>26252250.969999999</v>
      </c>
    </row>
    <row r="26" spans="1:8" x14ac:dyDescent="0.2">
      <c r="A26" s="35"/>
      <c r="B26" s="39" t="s">
        <v>29</v>
      </c>
      <c r="C26" s="58">
        <v>4844300</v>
      </c>
      <c r="D26" s="54">
        <v>0</v>
      </c>
      <c r="E26" s="58">
        <f>+C26+D26</f>
        <v>4844300</v>
      </c>
      <c r="F26" s="54">
        <v>978787.24</v>
      </c>
      <c r="G26" s="58">
        <v>965161.2</v>
      </c>
      <c r="H26" s="58">
        <f t="shared" ref="H26:H34" si="7">E26-F26</f>
        <v>3865512.76</v>
      </c>
    </row>
    <row r="27" spans="1:8" x14ac:dyDescent="0.2">
      <c r="A27" s="35"/>
      <c r="B27" s="39" t="s">
        <v>24</v>
      </c>
      <c r="C27" s="58">
        <v>4569060</v>
      </c>
      <c r="D27" s="54">
        <v>7138900</v>
      </c>
      <c r="E27" s="58">
        <f t="shared" ref="E27:E34" si="8">+C27+D27</f>
        <v>11707960</v>
      </c>
      <c r="F27" s="54">
        <v>0</v>
      </c>
      <c r="G27" s="58">
        <v>0</v>
      </c>
      <c r="H27" s="58">
        <f t="shared" si="7"/>
        <v>11707960</v>
      </c>
    </row>
    <row r="28" spans="1:8" x14ac:dyDescent="0.2">
      <c r="A28" s="35"/>
      <c r="B28" s="39" t="s">
        <v>30</v>
      </c>
      <c r="C28" s="58">
        <v>0</v>
      </c>
      <c r="D28" s="54">
        <v>0</v>
      </c>
      <c r="E28" s="58">
        <f t="shared" si="8"/>
        <v>0</v>
      </c>
      <c r="F28" s="54">
        <v>0</v>
      </c>
      <c r="G28" s="58">
        <v>0</v>
      </c>
      <c r="H28" s="58">
        <f t="shared" si="7"/>
        <v>0</v>
      </c>
    </row>
    <row r="29" spans="1:8" x14ac:dyDescent="0.2">
      <c r="A29" s="35"/>
      <c r="B29" s="39" t="s">
        <v>50</v>
      </c>
      <c r="C29" s="58">
        <v>0</v>
      </c>
      <c r="D29" s="54">
        <v>0</v>
      </c>
      <c r="E29" s="58">
        <f t="shared" si="8"/>
        <v>0</v>
      </c>
      <c r="F29" s="54">
        <v>0</v>
      </c>
      <c r="G29" s="58">
        <v>0</v>
      </c>
      <c r="H29" s="58">
        <f t="shared" si="7"/>
        <v>0</v>
      </c>
    </row>
    <row r="30" spans="1:8" x14ac:dyDescent="0.2">
      <c r="A30" s="35"/>
      <c r="B30" s="39" t="s">
        <v>22</v>
      </c>
      <c r="C30" s="58">
        <v>0</v>
      </c>
      <c r="D30" s="54">
        <v>10000000</v>
      </c>
      <c r="E30" s="58">
        <f t="shared" si="8"/>
        <v>10000000</v>
      </c>
      <c r="F30" s="54">
        <v>0</v>
      </c>
      <c r="G30" s="58">
        <v>0</v>
      </c>
      <c r="H30" s="58">
        <f t="shared" si="7"/>
        <v>10000000</v>
      </c>
    </row>
    <row r="31" spans="1:8" x14ac:dyDescent="0.2">
      <c r="A31" s="35"/>
      <c r="B31" s="39" t="s">
        <v>5</v>
      </c>
      <c r="C31" s="58">
        <v>0</v>
      </c>
      <c r="D31" s="54">
        <v>0</v>
      </c>
      <c r="E31" s="58">
        <f t="shared" si="8"/>
        <v>0</v>
      </c>
      <c r="F31" s="54">
        <v>0</v>
      </c>
      <c r="G31" s="58">
        <v>0</v>
      </c>
      <c r="H31" s="58">
        <f t="shared" si="7"/>
        <v>0</v>
      </c>
    </row>
    <row r="32" spans="1:8" x14ac:dyDescent="0.2">
      <c r="A32" s="35"/>
      <c r="B32" s="39" t="s">
        <v>6</v>
      </c>
      <c r="C32" s="58">
        <v>771311</v>
      </c>
      <c r="D32" s="54">
        <v>0</v>
      </c>
      <c r="E32" s="58">
        <f t="shared" si="8"/>
        <v>771311</v>
      </c>
      <c r="F32" s="54">
        <v>92532.79</v>
      </c>
      <c r="G32" s="58">
        <v>92532.79</v>
      </c>
      <c r="H32" s="58">
        <f t="shared" si="7"/>
        <v>678778.21</v>
      </c>
    </row>
    <row r="33" spans="1:8" x14ac:dyDescent="0.2">
      <c r="A33" s="35"/>
      <c r="B33" s="39" t="s">
        <v>51</v>
      </c>
      <c r="C33" s="58">
        <v>0</v>
      </c>
      <c r="D33" s="54">
        <v>0</v>
      </c>
      <c r="E33" s="58">
        <f t="shared" si="8"/>
        <v>0</v>
      </c>
      <c r="F33" s="54">
        <v>0</v>
      </c>
      <c r="G33" s="58">
        <v>0</v>
      </c>
      <c r="H33" s="58">
        <f t="shared" si="7"/>
        <v>0</v>
      </c>
    </row>
    <row r="34" spans="1:8" x14ac:dyDescent="0.2">
      <c r="A34" s="35"/>
      <c r="B34" s="39" t="s">
        <v>31</v>
      </c>
      <c r="C34" s="58">
        <v>0</v>
      </c>
      <c r="D34" s="54">
        <v>0</v>
      </c>
      <c r="E34" s="58">
        <f t="shared" si="8"/>
        <v>0</v>
      </c>
      <c r="F34" s="54">
        <v>0</v>
      </c>
      <c r="G34" s="58">
        <v>0</v>
      </c>
      <c r="H34" s="58">
        <f t="shared" si="7"/>
        <v>0</v>
      </c>
    </row>
    <row r="35" spans="1:8" x14ac:dyDescent="0.2">
      <c r="A35" s="37"/>
      <c r="B35" s="39"/>
      <c r="C35" s="15"/>
      <c r="D35" s="63"/>
      <c r="E35" s="15"/>
      <c r="F35" s="63"/>
      <c r="G35" s="15"/>
      <c r="H35" s="15"/>
    </row>
    <row r="36" spans="1:8" x14ac:dyDescent="0.2">
      <c r="A36" s="38" t="s">
        <v>32</v>
      </c>
      <c r="B36" s="40"/>
      <c r="C36" s="64">
        <f t="shared" ref="C36:H36" si="9">SUM(C37:C40)</f>
        <v>6046440.6399999997</v>
      </c>
      <c r="D36" s="60">
        <f t="shared" si="9"/>
        <v>1173627.8799999999</v>
      </c>
      <c r="E36" s="64">
        <f t="shared" si="9"/>
        <v>7220068.5199999996</v>
      </c>
      <c r="F36" s="60">
        <f t="shared" si="9"/>
        <v>1791190.42</v>
      </c>
      <c r="G36" s="64">
        <f t="shared" si="9"/>
        <v>1791190.42</v>
      </c>
      <c r="H36" s="64">
        <f t="shared" si="9"/>
        <v>5428878.0999999996</v>
      </c>
    </row>
    <row r="37" spans="1:8" x14ac:dyDescent="0.2">
      <c r="A37" s="35"/>
      <c r="B37" s="39" t="s">
        <v>52</v>
      </c>
      <c r="C37" s="58">
        <v>6046440.6399999997</v>
      </c>
      <c r="D37" s="54">
        <v>1173627.8799999999</v>
      </c>
      <c r="E37" s="58">
        <f>+C37+D37</f>
        <v>7220068.5199999996</v>
      </c>
      <c r="F37" s="54">
        <v>1791190.42</v>
      </c>
      <c r="G37" s="58">
        <v>1791190.42</v>
      </c>
      <c r="H37" s="58">
        <f t="shared" ref="H37:H40" si="10">E37-F37</f>
        <v>5428878.0999999996</v>
      </c>
    </row>
    <row r="38" spans="1:8" ht="22.5" x14ac:dyDescent="0.2">
      <c r="A38" s="35"/>
      <c r="B38" s="39" t="s">
        <v>25</v>
      </c>
      <c r="C38" s="58">
        <v>0</v>
      </c>
      <c r="D38" s="54">
        <v>0</v>
      </c>
      <c r="E38" s="58">
        <f>+C38+D38</f>
        <v>0</v>
      </c>
      <c r="F38" s="54">
        <v>0</v>
      </c>
      <c r="G38" s="58">
        <v>0</v>
      </c>
      <c r="H38" s="58">
        <f t="shared" si="10"/>
        <v>0</v>
      </c>
    </row>
    <row r="39" spans="1:8" x14ac:dyDescent="0.2">
      <c r="A39" s="35"/>
      <c r="B39" s="39" t="s">
        <v>33</v>
      </c>
      <c r="C39" s="58">
        <v>0</v>
      </c>
      <c r="D39" s="54">
        <v>0</v>
      </c>
      <c r="E39" s="58">
        <f>+C39+D39</f>
        <v>0</v>
      </c>
      <c r="F39" s="54">
        <v>0</v>
      </c>
      <c r="G39" s="58">
        <v>0</v>
      </c>
      <c r="H39" s="58">
        <f t="shared" si="10"/>
        <v>0</v>
      </c>
    </row>
    <row r="40" spans="1:8" x14ac:dyDescent="0.2">
      <c r="A40" s="35"/>
      <c r="B40" s="39" t="s">
        <v>7</v>
      </c>
      <c r="C40" s="58">
        <v>0</v>
      </c>
      <c r="D40" s="54">
        <v>0</v>
      </c>
      <c r="E40" s="58">
        <f>+C40+D40</f>
        <v>0</v>
      </c>
      <c r="F40" s="54">
        <v>0</v>
      </c>
      <c r="G40" s="58">
        <v>0</v>
      </c>
      <c r="H40" s="58">
        <f t="shared" si="10"/>
        <v>0</v>
      </c>
    </row>
    <row r="41" spans="1:8" x14ac:dyDescent="0.2">
      <c r="A41" s="37"/>
      <c r="B41" s="39"/>
      <c r="C41" s="15"/>
      <c r="D41" s="61"/>
      <c r="E41" s="15"/>
      <c r="F41" s="61"/>
      <c r="G41" s="15"/>
      <c r="H41" s="16"/>
    </row>
    <row r="42" spans="1:8" x14ac:dyDescent="0.2">
      <c r="A42" s="43"/>
      <c r="B42" s="44" t="s">
        <v>53</v>
      </c>
      <c r="C42" s="23">
        <f>C6+C16+C25+C36</f>
        <v>452871523.94999999</v>
      </c>
      <c r="D42" s="23">
        <f t="shared" ref="D42:H42" si="11">D6+D16+D25+D36</f>
        <v>185076716.14999998</v>
      </c>
      <c r="E42" s="23">
        <f t="shared" si="11"/>
        <v>637948240.0999999</v>
      </c>
      <c r="F42" s="23">
        <f t="shared" si="11"/>
        <v>139807412.54000002</v>
      </c>
      <c r="G42" s="23">
        <f t="shared" si="11"/>
        <v>115316443.06</v>
      </c>
      <c r="H42" s="23">
        <f t="shared" si="11"/>
        <v>498140827.55999994</v>
      </c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  <row r="44" spans="1:8" x14ac:dyDescent="0.2">
      <c r="A44" t="s">
        <v>134</v>
      </c>
      <c r="B44" s="34"/>
      <c r="C44" s="34"/>
      <c r="D44" s="34"/>
      <c r="E44" s="34"/>
      <c r="F44" s="34"/>
      <c r="G44" s="34"/>
      <c r="H44" s="34"/>
    </row>
    <row r="45" spans="1:8" x14ac:dyDescent="0.2">
      <c r="A45"/>
      <c r="B45" s="34"/>
      <c r="C45" s="34"/>
      <c r="D45" s="34"/>
      <c r="E45" s="34"/>
      <c r="F45" s="34"/>
      <c r="G45" s="34"/>
      <c r="H45" s="34"/>
    </row>
    <row r="46" spans="1:8" x14ac:dyDescent="0.2">
      <c r="A46"/>
      <c r="B46" s="34"/>
      <c r="C46" s="34"/>
      <c r="D46" s="34"/>
      <c r="E46" s="34"/>
      <c r="F46" s="34"/>
      <c r="G46" s="34"/>
      <c r="H46" s="34"/>
    </row>
    <row r="47" spans="1:8" x14ac:dyDescent="0.2">
      <c r="A47"/>
      <c r="B47" s="34"/>
      <c r="C47" s="34"/>
      <c r="D47" s="34"/>
      <c r="E47" s="34"/>
      <c r="F47" s="34"/>
      <c r="G47" s="34"/>
      <c r="H47" s="34"/>
    </row>
    <row r="48" spans="1:8" x14ac:dyDescent="0.2">
      <c r="A48"/>
      <c r="B48" s="34"/>
      <c r="C48" s="34"/>
      <c r="D48" s="34"/>
      <c r="E48" s="34"/>
      <c r="F48" s="34"/>
      <c r="G48" s="34"/>
      <c r="H48" s="34"/>
    </row>
    <row r="49" spans="1:8" x14ac:dyDescent="0.2">
      <c r="A49" s="34"/>
      <c r="B49" s="34"/>
      <c r="C49" s="34"/>
      <c r="D49" s="34"/>
      <c r="E49" s="34"/>
      <c r="F49" s="34"/>
      <c r="G49" s="34"/>
      <c r="H49" s="34"/>
    </row>
    <row r="50" spans="1:8" x14ac:dyDescent="0.2">
      <c r="A50" s="88"/>
      <c r="B50" s="92"/>
      <c r="C50" s="92"/>
      <c r="D50" s="92"/>
      <c r="E50" s="86"/>
    </row>
    <row r="51" spans="1:8" x14ac:dyDescent="0.2">
      <c r="A51" s="88"/>
      <c r="B51" s="91"/>
      <c r="C51" s="88"/>
      <c r="D51" s="88"/>
      <c r="E51" s="86"/>
    </row>
    <row r="52" spans="1:8" x14ac:dyDescent="0.2">
      <c r="A52" s="88"/>
      <c r="B52" s="87"/>
      <c r="C52" s="90"/>
      <c r="D52" s="89"/>
      <c r="E52" s="86"/>
    </row>
    <row r="53" spans="1:8" x14ac:dyDescent="0.2">
      <c r="A53" s="88"/>
      <c r="B53" s="87"/>
      <c r="C53" s="90"/>
      <c r="D53" s="89"/>
      <c r="E53" s="86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100" t="s">
        <v>131</v>
      </c>
      <c r="B1" s="101"/>
      <c r="C1" s="101"/>
      <c r="D1" s="101"/>
      <c r="E1" s="101"/>
      <c r="F1" s="101"/>
      <c r="G1" s="101"/>
      <c r="H1" s="102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105" t="s">
        <v>54</v>
      </c>
      <c r="B3" s="106"/>
      <c r="C3" s="100" t="s">
        <v>60</v>
      </c>
      <c r="D3" s="101"/>
      <c r="E3" s="101"/>
      <c r="F3" s="101"/>
      <c r="G3" s="102"/>
      <c r="H3" s="103" t="s">
        <v>59</v>
      </c>
    </row>
    <row r="4" spans="1:8" ht="24.95" customHeight="1" x14ac:dyDescent="0.2">
      <c r="A4" s="107"/>
      <c r="B4" s="10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104"/>
    </row>
    <row r="5" spans="1:8" x14ac:dyDescent="0.2">
      <c r="A5" s="109"/>
      <c r="B5" s="11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4"/>
      <c r="B6" s="69" t="s">
        <v>135</v>
      </c>
      <c r="C6" s="68">
        <v>1908532.08</v>
      </c>
      <c r="D6" s="67">
        <v>15478.2</v>
      </c>
      <c r="E6" s="66">
        <v>1924010.28</v>
      </c>
      <c r="F6" s="66">
        <v>384697.48</v>
      </c>
      <c r="G6" s="66">
        <v>384697.48</v>
      </c>
      <c r="H6" s="15">
        <f>E6-F6</f>
        <v>1539312.8</v>
      </c>
    </row>
    <row r="7" spans="1:8" x14ac:dyDescent="0.2">
      <c r="A7" s="4"/>
      <c r="B7" s="69" t="s">
        <v>136</v>
      </c>
      <c r="C7" s="68">
        <v>1423942.24</v>
      </c>
      <c r="D7" s="66">
        <v>8203.0800000000017</v>
      </c>
      <c r="E7" s="66">
        <v>1432145.32</v>
      </c>
      <c r="F7" s="66">
        <v>389178.06</v>
      </c>
      <c r="G7" s="66">
        <v>387613.46</v>
      </c>
      <c r="H7" s="15">
        <f t="shared" ref="H7:H66" si="0">E7-F7</f>
        <v>1042967.26</v>
      </c>
    </row>
    <row r="8" spans="1:8" x14ac:dyDescent="0.2">
      <c r="A8" s="4"/>
      <c r="B8" s="69" t="s">
        <v>137</v>
      </c>
      <c r="C8" s="68">
        <v>11267308.4</v>
      </c>
      <c r="D8" s="66">
        <v>72852</v>
      </c>
      <c r="E8" s="66">
        <v>11340160.4</v>
      </c>
      <c r="F8" s="66">
        <v>2274160.2599999998</v>
      </c>
      <c r="G8" s="66">
        <v>2174425.65</v>
      </c>
      <c r="H8" s="15">
        <f t="shared" si="0"/>
        <v>9066000.1400000006</v>
      </c>
    </row>
    <row r="9" spans="1:8" x14ac:dyDescent="0.2">
      <c r="A9" s="4"/>
      <c r="B9" s="69" t="s">
        <v>138</v>
      </c>
      <c r="C9" s="68">
        <v>2932164</v>
      </c>
      <c r="D9" s="67">
        <v>0</v>
      </c>
      <c r="E9" s="66">
        <v>2932164</v>
      </c>
      <c r="F9" s="66">
        <v>1066388.06</v>
      </c>
      <c r="G9" s="66">
        <v>1060312.3</v>
      </c>
      <c r="H9" s="15">
        <f t="shared" si="0"/>
        <v>1865775.94</v>
      </c>
    </row>
    <row r="10" spans="1:8" x14ac:dyDescent="0.2">
      <c r="A10" s="4"/>
      <c r="B10" s="69" t="s">
        <v>139</v>
      </c>
      <c r="C10" s="68">
        <v>12045196</v>
      </c>
      <c r="D10" s="67">
        <v>0</v>
      </c>
      <c r="E10" s="66">
        <v>12045196</v>
      </c>
      <c r="F10" s="66">
        <v>3070083.52</v>
      </c>
      <c r="G10" s="66">
        <v>2531234.54</v>
      </c>
      <c r="H10" s="15">
        <f t="shared" si="0"/>
        <v>8975112.4800000004</v>
      </c>
    </row>
    <row r="11" spans="1:8" x14ac:dyDescent="0.2">
      <c r="A11" s="4"/>
      <c r="B11" s="69" t="s">
        <v>140</v>
      </c>
      <c r="C11" s="68">
        <v>3900204</v>
      </c>
      <c r="D11" s="66">
        <v>0</v>
      </c>
      <c r="E11" s="66">
        <v>3900204</v>
      </c>
      <c r="F11" s="66">
        <v>202936.11</v>
      </c>
      <c r="G11" s="66">
        <v>144438</v>
      </c>
      <c r="H11" s="15">
        <f t="shared" si="0"/>
        <v>3697267.89</v>
      </c>
    </row>
    <row r="12" spans="1:8" x14ac:dyDescent="0.2">
      <c r="A12" s="4"/>
      <c r="B12" s="69" t="s">
        <v>141</v>
      </c>
      <c r="C12" s="68">
        <v>1514189</v>
      </c>
      <c r="D12" s="67">
        <v>10000</v>
      </c>
      <c r="E12" s="66">
        <v>1524189</v>
      </c>
      <c r="F12" s="66">
        <v>281731.93</v>
      </c>
      <c r="G12" s="66">
        <v>274576.5</v>
      </c>
      <c r="H12" s="15">
        <f t="shared" si="0"/>
        <v>1242457.07</v>
      </c>
    </row>
    <row r="13" spans="1:8" x14ac:dyDescent="0.2">
      <c r="A13" s="4"/>
      <c r="B13" s="69" t="s">
        <v>142</v>
      </c>
      <c r="C13" s="68">
        <v>3578176</v>
      </c>
      <c r="D13" s="67">
        <v>0</v>
      </c>
      <c r="E13" s="66">
        <v>3578176</v>
      </c>
      <c r="F13" s="66">
        <v>766311.48</v>
      </c>
      <c r="G13" s="66">
        <v>760390.1</v>
      </c>
      <c r="H13" s="15">
        <f t="shared" si="0"/>
        <v>2811864.52</v>
      </c>
    </row>
    <row r="14" spans="1:8" x14ac:dyDescent="0.2">
      <c r="A14" s="4"/>
      <c r="B14" s="69" t="s">
        <v>143</v>
      </c>
      <c r="C14" s="68">
        <v>2244117</v>
      </c>
      <c r="D14" s="67">
        <v>0</v>
      </c>
      <c r="E14" s="66">
        <v>2244117</v>
      </c>
      <c r="F14" s="66">
        <v>332585.05</v>
      </c>
      <c r="G14" s="66">
        <v>332562.55</v>
      </c>
      <c r="H14" s="15">
        <f t="shared" si="0"/>
        <v>1911531.95</v>
      </c>
    </row>
    <row r="15" spans="1:8" x14ac:dyDescent="0.2">
      <c r="A15" s="4"/>
      <c r="B15" s="69" t="s">
        <v>144</v>
      </c>
      <c r="C15" s="68">
        <v>104706</v>
      </c>
      <c r="D15" s="67">
        <v>0</v>
      </c>
      <c r="E15" s="66">
        <v>104706</v>
      </c>
      <c r="F15" s="66">
        <v>22715.21</v>
      </c>
      <c r="G15" s="66">
        <v>21491.599999999999</v>
      </c>
      <c r="H15" s="15">
        <f t="shared" si="0"/>
        <v>81990.790000000008</v>
      </c>
    </row>
    <row r="16" spans="1:8" x14ac:dyDescent="0.2">
      <c r="A16" s="4"/>
      <c r="B16" s="69" t="s">
        <v>145</v>
      </c>
      <c r="C16" s="68">
        <v>434451</v>
      </c>
      <c r="D16" s="67">
        <v>0</v>
      </c>
      <c r="E16" s="66">
        <v>434451</v>
      </c>
      <c r="F16" s="66">
        <v>93965.6</v>
      </c>
      <c r="G16" s="66">
        <v>91460.01</v>
      </c>
      <c r="H16" s="15">
        <f t="shared" si="0"/>
        <v>340485.4</v>
      </c>
    </row>
    <row r="17" spans="1:8" x14ac:dyDescent="0.2">
      <c r="A17" s="4"/>
      <c r="B17" s="69" t="s">
        <v>146</v>
      </c>
      <c r="C17" s="68">
        <v>435019</v>
      </c>
      <c r="D17" s="67">
        <v>0</v>
      </c>
      <c r="E17" s="66">
        <v>435019</v>
      </c>
      <c r="F17" s="66">
        <v>96973.97</v>
      </c>
      <c r="G17" s="66">
        <v>96973.97</v>
      </c>
      <c r="H17" s="15">
        <f t="shared" si="0"/>
        <v>338045.03</v>
      </c>
    </row>
    <row r="18" spans="1:8" x14ac:dyDescent="0.2">
      <c r="A18" s="4"/>
      <c r="B18" s="69" t="s">
        <v>147</v>
      </c>
      <c r="C18" s="68">
        <v>251386</v>
      </c>
      <c r="D18" s="67">
        <v>0</v>
      </c>
      <c r="E18" s="66">
        <v>251386</v>
      </c>
      <c r="F18" s="66">
        <v>54334.65</v>
      </c>
      <c r="G18" s="66">
        <v>54153.69</v>
      </c>
      <c r="H18" s="15">
        <f t="shared" si="0"/>
        <v>197051.35</v>
      </c>
    </row>
    <row r="19" spans="1:8" x14ac:dyDescent="0.2">
      <c r="A19" s="4"/>
      <c r="B19" s="69" t="s">
        <v>148</v>
      </c>
      <c r="C19" s="68">
        <v>53034868.030000001</v>
      </c>
      <c r="D19" s="66">
        <v>792510.5</v>
      </c>
      <c r="E19" s="66">
        <v>53827378.530000001</v>
      </c>
      <c r="F19" s="66">
        <v>8716483.2899999991</v>
      </c>
      <c r="G19" s="66">
        <v>8441629.8599999994</v>
      </c>
      <c r="H19" s="15">
        <f t="shared" si="0"/>
        <v>45110895.240000002</v>
      </c>
    </row>
    <row r="20" spans="1:8" x14ac:dyDescent="0.2">
      <c r="A20" s="4"/>
      <c r="B20" s="69" t="s">
        <v>149</v>
      </c>
      <c r="C20" s="68">
        <v>4182227.99</v>
      </c>
      <c r="D20" s="67">
        <v>0</v>
      </c>
      <c r="E20" s="66">
        <v>4182227.99</v>
      </c>
      <c r="F20" s="66">
        <v>848081.69</v>
      </c>
      <c r="G20" s="66">
        <v>838302.2</v>
      </c>
      <c r="H20" s="15">
        <f t="shared" si="0"/>
        <v>3334146.3000000003</v>
      </c>
    </row>
    <row r="21" spans="1:8" x14ac:dyDescent="0.2">
      <c r="A21" s="4"/>
      <c r="B21" s="69" t="s">
        <v>150</v>
      </c>
      <c r="C21" s="68">
        <v>1257611</v>
      </c>
      <c r="D21" s="67">
        <v>0</v>
      </c>
      <c r="E21" s="66">
        <v>1257611</v>
      </c>
      <c r="F21" s="66">
        <v>272000.87</v>
      </c>
      <c r="G21" s="66">
        <v>267077.46999999997</v>
      </c>
      <c r="H21" s="15">
        <f t="shared" si="0"/>
        <v>985610.13</v>
      </c>
    </row>
    <row r="22" spans="1:8" x14ac:dyDescent="0.2">
      <c r="A22" s="4"/>
      <c r="B22" s="69" t="s">
        <v>151</v>
      </c>
      <c r="C22" s="68">
        <v>614866</v>
      </c>
      <c r="D22" s="67">
        <v>0</v>
      </c>
      <c r="E22" s="66">
        <v>614866</v>
      </c>
      <c r="F22" s="66">
        <v>113443.53</v>
      </c>
      <c r="G22" s="66">
        <v>113443.53</v>
      </c>
      <c r="H22" s="15">
        <f t="shared" si="0"/>
        <v>501422.47</v>
      </c>
    </row>
    <row r="23" spans="1:8" x14ac:dyDescent="0.2">
      <c r="A23" s="4"/>
      <c r="B23" s="69" t="s">
        <v>152</v>
      </c>
      <c r="C23" s="68">
        <v>1035571</v>
      </c>
      <c r="D23" s="67">
        <v>0</v>
      </c>
      <c r="E23" s="66">
        <v>1035571</v>
      </c>
      <c r="F23" s="66">
        <v>248460.89</v>
      </c>
      <c r="G23" s="66">
        <v>200571.4</v>
      </c>
      <c r="H23" s="15">
        <f t="shared" si="0"/>
        <v>787110.11</v>
      </c>
    </row>
    <row r="24" spans="1:8" x14ac:dyDescent="0.2">
      <c r="A24" s="4"/>
      <c r="B24" s="69" t="s">
        <v>153</v>
      </c>
      <c r="C24" s="68">
        <v>856263</v>
      </c>
      <c r="D24" s="67">
        <v>0</v>
      </c>
      <c r="E24" s="66">
        <v>856263</v>
      </c>
      <c r="F24" s="66">
        <v>185210.62</v>
      </c>
      <c r="G24" s="66">
        <v>180523.86</v>
      </c>
      <c r="H24" s="15">
        <f t="shared" si="0"/>
        <v>671052.38</v>
      </c>
    </row>
    <row r="25" spans="1:8" x14ac:dyDescent="0.2">
      <c r="A25" s="4"/>
      <c r="B25" s="69" t="s">
        <v>154</v>
      </c>
      <c r="C25" s="68">
        <v>674472</v>
      </c>
      <c r="D25" s="67">
        <v>0</v>
      </c>
      <c r="E25" s="66">
        <v>674472</v>
      </c>
      <c r="F25" s="66">
        <v>145002.09</v>
      </c>
      <c r="G25" s="66">
        <v>143679</v>
      </c>
      <c r="H25" s="15">
        <f t="shared" si="0"/>
        <v>529469.91</v>
      </c>
    </row>
    <row r="26" spans="1:8" x14ac:dyDescent="0.2">
      <c r="A26" s="4"/>
      <c r="B26" s="69" t="s">
        <v>155</v>
      </c>
      <c r="C26" s="68">
        <v>632171</v>
      </c>
      <c r="D26" s="67">
        <v>18248</v>
      </c>
      <c r="E26" s="66">
        <v>650419</v>
      </c>
      <c r="F26" s="66">
        <v>137289</v>
      </c>
      <c r="G26" s="66">
        <v>134760</v>
      </c>
      <c r="H26" s="15">
        <f t="shared" si="0"/>
        <v>513130</v>
      </c>
    </row>
    <row r="27" spans="1:8" x14ac:dyDescent="0.2">
      <c r="A27" s="4"/>
      <c r="B27" s="69" t="s">
        <v>156</v>
      </c>
      <c r="C27" s="68">
        <v>404864</v>
      </c>
      <c r="D27" s="67">
        <v>0</v>
      </c>
      <c r="E27" s="66">
        <v>404864</v>
      </c>
      <c r="F27" s="71">
        <v>87504</v>
      </c>
      <c r="G27" s="66">
        <v>87504</v>
      </c>
      <c r="H27" s="63">
        <f t="shared" si="0"/>
        <v>317360</v>
      </c>
    </row>
    <row r="28" spans="1:8" x14ac:dyDescent="0.2">
      <c r="A28" s="4"/>
      <c r="B28" s="69" t="s">
        <v>157</v>
      </c>
      <c r="C28" s="68">
        <v>1282322</v>
      </c>
      <c r="D28" s="67">
        <v>0</v>
      </c>
      <c r="E28" s="66">
        <v>1282322</v>
      </c>
      <c r="F28" s="71">
        <v>226266.7</v>
      </c>
      <c r="G28" s="66">
        <v>226266.7</v>
      </c>
      <c r="H28" s="63">
        <f t="shared" si="0"/>
        <v>1056055.3</v>
      </c>
    </row>
    <row r="29" spans="1:8" x14ac:dyDescent="0.2">
      <c r="A29" s="4"/>
      <c r="B29" s="69" t="s">
        <v>158</v>
      </c>
      <c r="C29" s="68">
        <v>635508</v>
      </c>
      <c r="D29" s="67">
        <v>0</v>
      </c>
      <c r="E29" s="66">
        <v>635508</v>
      </c>
      <c r="F29" s="71">
        <v>93093</v>
      </c>
      <c r="G29" s="66">
        <v>93093</v>
      </c>
      <c r="H29" s="63">
        <f t="shared" si="0"/>
        <v>542415</v>
      </c>
    </row>
    <row r="30" spans="1:8" x14ac:dyDescent="0.2">
      <c r="A30" s="4"/>
      <c r="B30" s="69" t="s">
        <v>159</v>
      </c>
      <c r="C30" s="68">
        <v>174073965.65000001</v>
      </c>
      <c r="D30" s="66">
        <v>149272456.37</v>
      </c>
      <c r="E30" s="66">
        <v>323346422.01999998</v>
      </c>
      <c r="F30" s="71">
        <v>88199166</v>
      </c>
      <c r="G30" s="66">
        <v>67104433.039999999</v>
      </c>
      <c r="H30" s="63">
        <f t="shared" si="0"/>
        <v>235147256.01999998</v>
      </c>
    </row>
    <row r="31" spans="1:8" x14ac:dyDescent="0.2">
      <c r="A31" s="4"/>
      <c r="B31" s="69" t="s">
        <v>160</v>
      </c>
      <c r="C31" s="68">
        <v>5528661</v>
      </c>
      <c r="D31" s="66">
        <v>-107192</v>
      </c>
      <c r="E31" s="66">
        <v>5421469</v>
      </c>
      <c r="F31" s="71">
        <v>1176199.3400000001</v>
      </c>
      <c r="G31" s="66">
        <v>1172985.6499999999</v>
      </c>
      <c r="H31" s="63">
        <f t="shared" si="0"/>
        <v>4245269.66</v>
      </c>
    </row>
    <row r="32" spans="1:8" x14ac:dyDescent="0.2">
      <c r="A32" s="4"/>
      <c r="B32" s="69" t="s">
        <v>161</v>
      </c>
      <c r="C32" s="68">
        <v>1849922</v>
      </c>
      <c r="D32" s="67">
        <v>0</v>
      </c>
      <c r="E32" s="66">
        <v>1849922</v>
      </c>
      <c r="F32" s="71">
        <v>394856.94</v>
      </c>
      <c r="G32" s="66">
        <v>393900.03</v>
      </c>
      <c r="H32" s="63">
        <f t="shared" si="0"/>
        <v>1455065.06</v>
      </c>
    </row>
    <row r="33" spans="1:8" x14ac:dyDescent="0.2">
      <c r="A33" s="4"/>
      <c r="B33" s="69" t="s">
        <v>162</v>
      </c>
      <c r="C33" s="68">
        <v>1052507</v>
      </c>
      <c r="D33" s="67">
        <v>0</v>
      </c>
      <c r="E33" s="66">
        <v>1052507</v>
      </c>
      <c r="F33" s="71">
        <v>215963.19</v>
      </c>
      <c r="G33" s="66">
        <v>214038.19</v>
      </c>
      <c r="H33" s="63">
        <f t="shared" si="0"/>
        <v>836543.81</v>
      </c>
    </row>
    <row r="34" spans="1:8" x14ac:dyDescent="0.2">
      <c r="A34" s="4"/>
      <c r="B34" s="69" t="s">
        <v>163</v>
      </c>
      <c r="C34" s="68">
        <v>7222123</v>
      </c>
      <c r="D34" s="66">
        <v>50000</v>
      </c>
      <c r="E34" s="66">
        <v>7272123</v>
      </c>
      <c r="F34" s="66">
        <v>1087670.56</v>
      </c>
      <c r="G34" s="66">
        <v>605518.93000000005</v>
      </c>
      <c r="H34" s="15">
        <f t="shared" si="0"/>
        <v>6184452.4399999995</v>
      </c>
    </row>
    <row r="35" spans="1:8" x14ac:dyDescent="0.2">
      <c r="A35" s="4"/>
      <c r="B35" s="69" t="s">
        <v>164</v>
      </c>
      <c r="C35" s="68">
        <v>7514788</v>
      </c>
      <c r="D35" s="67">
        <v>0</v>
      </c>
      <c r="E35" s="66">
        <v>7514788</v>
      </c>
      <c r="F35" s="66">
        <v>1582038.45</v>
      </c>
      <c r="G35" s="66">
        <v>1582038.45</v>
      </c>
      <c r="H35" s="15">
        <f t="shared" si="0"/>
        <v>5932749.5499999998</v>
      </c>
    </row>
    <row r="36" spans="1:8" x14ac:dyDescent="0.2">
      <c r="A36" s="4"/>
      <c r="B36" s="69" t="s">
        <v>165</v>
      </c>
      <c r="C36" s="68">
        <v>3607430</v>
      </c>
      <c r="D36" s="66">
        <v>0</v>
      </c>
      <c r="E36" s="66">
        <v>3607430</v>
      </c>
      <c r="F36" s="66">
        <v>760144.91</v>
      </c>
      <c r="G36" s="66">
        <v>759269.35</v>
      </c>
      <c r="H36" s="15">
        <f t="shared" si="0"/>
        <v>2847285.09</v>
      </c>
    </row>
    <row r="37" spans="1:8" x14ac:dyDescent="0.2">
      <c r="A37" s="4"/>
      <c r="B37" s="69" t="s">
        <v>166</v>
      </c>
      <c r="C37" s="68">
        <v>3243931</v>
      </c>
      <c r="D37" s="67">
        <v>0</v>
      </c>
      <c r="E37" s="66">
        <v>3243931</v>
      </c>
      <c r="F37" s="66">
        <v>648219.52</v>
      </c>
      <c r="G37" s="66">
        <v>639826.80000000005</v>
      </c>
      <c r="H37" s="15">
        <f t="shared" si="0"/>
        <v>2595711.48</v>
      </c>
    </row>
    <row r="38" spans="1:8" x14ac:dyDescent="0.2">
      <c r="A38" s="4"/>
      <c r="B38" s="69" t="s">
        <v>167</v>
      </c>
      <c r="C38" s="68">
        <v>2403107.4</v>
      </c>
      <c r="D38" s="66">
        <v>0</v>
      </c>
      <c r="E38" s="66">
        <v>2403107.4</v>
      </c>
      <c r="F38" s="66">
        <v>514738.29</v>
      </c>
      <c r="G38" s="66">
        <v>488497</v>
      </c>
      <c r="H38" s="15">
        <f t="shared" si="0"/>
        <v>1888369.1099999999</v>
      </c>
    </row>
    <row r="39" spans="1:8" x14ac:dyDescent="0.2">
      <c r="A39" s="4"/>
      <c r="B39" s="69" t="s">
        <v>168</v>
      </c>
      <c r="C39" s="68">
        <v>1762898</v>
      </c>
      <c r="D39" s="67">
        <v>0</v>
      </c>
      <c r="E39" s="66">
        <v>1762898</v>
      </c>
      <c r="F39" s="66">
        <v>351067.04</v>
      </c>
      <c r="G39" s="66">
        <v>338419.58</v>
      </c>
      <c r="H39" s="15">
        <f t="shared" si="0"/>
        <v>1411830.96</v>
      </c>
    </row>
    <row r="40" spans="1:8" x14ac:dyDescent="0.2">
      <c r="A40" s="4"/>
      <c r="B40" s="69" t="s">
        <v>169</v>
      </c>
      <c r="C40" s="68">
        <v>21828566.73</v>
      </c>
      <c r="D40" s="66">
        <v>22789425</v>
      </c>
      <c r="E40" s="66">
        <v>44617991.729999997</v>
      </c>
      <c r="F40" s="66">
        <v>917420.66</v>
      </c>
      <c r="G40" s="66">
        <v>904767.6</v>
      </c>
      <c r="H40" s="15">
        <f t="shared" si="0"/>
        <v>43700571.07</v>
      </c>
    </row>
    <row r="41" spans="1:8" x14ac:dyDescent="0.2">
      <c r="A41" s="4"/>
      <c r="B41" s="69" t="s">
        <v>170</v>
      </c>
      <c r="C41" s="68">
        <v>2956925</v>
      </c>
      <c r="D41" s="67">
        <v>0</v>
      </c>
      <c r="E41" s="66">
        <v>2956925</v>
      </c>
      <c r="F41" s="66">
        <v>2335776.09</v>
      </c>
      <c r="G41" s="66">
        <v>2331954.9900000002</v>
      </c>
      <c r="H41" s="15">
        <f t="shared" si="0"/>
        <v>621148.91000000015</v>
      </c>
    </row>
    <row r="42" spans="1:8" x14ac:dyDescent="0.2">
      <c r="A42" s="4"/>
      <c r="B42" s="69" t="s">
        <v>171</v>
      </c>
      <c r="C42" s="68">
        <v>357117</v>
      </c>
      <c r="D42" s="67">
        <v>0</v>
      </c>
      <c r="E42" s="66">
        <v>357117</v>
      </c>
      <c r="F42" s="66">
        <v>65088.6</v>
      </c>
      <c r="G42" s="66">
        <v>62811</v>
      </c>
      <c r="H42" s="15">
        <f t="shared" si="0"/>
        <v>292028.40000000002</v>
      </c>
    </row>
    <row r="43" spans="1:8" x14ac:dyDescent="0.2">
      <c r="A43" s="4"/>
      <c r="B43" s="69" t="s">
        <v>172</v>
      </c>
      <c r="C43" s="68">
        <v>978194</v>
      </c>
      <c r="D43" s="67">
        <v>0</v>
      </c>
      <c r="E43" s="66">
        <v>978194</v>
      </c>
      <c r="F43" s="66">
        <v>345511.84</v>
      </c>
      <c r="G43" s="66">
        <v>335233.55</v>
      </c>
      <c r="H43" s="15">
        <f t="shared" si="0"/>
        <v>632682.15999999992</v>
      </c>
    </row>
    <row r="44" spans="1:8" x14ac:dyDescent="0.2">
      <c r="A44" s="4"/>
      <c r="B44" s="69" t="s">
        <v>173</v>
      </c>
      <c r="C44" s="68">
        <v>902497</v>
      </c>
      <c r="D44" s="67">
        <v>0</v>
      </c>
      <c r="E44" s="66">
        <v>902497</v>
      </c>
      <c r="F44" s="66">
        <v>157695.04000000001</v>
      </c>
      <c r="G44" s="66">
        <v>140571.99</v>
      </c>
      <c r="H44" s="15">
        <f t="shared" si="0"/>
        <v>744801.96</v>
      </c>
    </row>
    <row r="45" spans="1:8" x14ac:dyDescent="0.2">
      <c r="A45" s="4"/>
      <c r="B45" s="69" t="s">
        <v>174</v>
      </c>
      <c r="C45" s="68">
        <v>1013197</v>
      </c>
      <c r="D45" s="67">
        <v>0</v>
      </c>
      <c r="E45" s="66">
        <v>1013197</v>
      </c>
      <c r="F45" s="66">
        <v>176667.76</v>
      </c>
      <c r="G45" s="66">
        <v>168963.1</v>
      </c>
      <c r="H45" s="15">
        <f t="shared" si="0"/>
        <v>836529.24</v>
      </c>
    </row>
    <row r="46" spans="1:8" x14ac:dyDescent="0.2">
      <c r="A46" s="4"/>
      <c r="B46" s="69" t="s">
        <v>175</v>
      </c>
      <c r="C46" s="68">
        <v>252927</v>
      </c>
      <c r="D46" s="67">
        <v>0</v>
      </c>
      <c r="E46" s="66">
        <v>252927</v>
      </c>
      <c r="F46" s="66">
        <v>35808</v>
      </c>
      <c r="G46" s="66">
        <v>35808</v>
      </c>
      <c r="H46" s="15">
        <f t="shared" si="0"/>
        <v>217119</v>
      </c>
    </row>
    <row r="47" spans="1:8" x14ac:dyDescent="0.2">
      <c r="A47" s="4"/>
      <c r="B47" s="69" t="s">
        <v>176</v>
      </c>
      <c r="C47" s="68">
        <v>2544896</v>
      </c>
      <c r="D47" s="67">
        <v>0</v>
      </c>
      <c r="E47" s="66">
        <v>2544896</v>
      </c>
      <c r="F47" s="66">
        <v>458995.33</v>
      </c>
      <c r="G47" s="66">
        <v>438789.46</v>
      </c>
      <c r="H47" s="15">
        <f t="shared" si="0"/>
        <v>2085900.67</v>
      </c>
    </row>
    <row r="48" spans="1:8" x14ac:dyDescent="0.2">
      <c r="A48" s="4"/>
      <c r="B48" s="69" t="s">
        <v>177</v>
      </c>
      <c r="C48" s="68">
        <v>3381951</v>
      </c>
      <c r="D48" s="66">
        <v>49230</v>
      </c>
      <c r="E48" s="66">
        <v>3431181</v>
      </c>
      <c r="F48" s="66">
        <v>2141801.88</v>
      </c>
      <c r="G48" s="66">
        <v>2106017.6800000002</v>
      </c>
      <c r="H48" s="15">
        <f t="shared" si="0"/>
        <v>1289379.1200000001</v>
      </c>
    </row>
    <row r="49" spans="1:8" x14ac:dyDescent="0.2">
      <c r="A49" s="4"/>
      <c r="B49" s="69" t="s">
        <v>178</v>
      </c>
      <c r="C49" s="68">
        <v>506590</v>
      </c>
      <c r="D49" s="67">
        <v>0</v>
      </c>
      <c r="E49" s="66">
        <v>506590</v>
      </c>
      <c r="F49" s="66">
        <v>100620</v>
      </c>
      <c r="G49" s="66">
        <v>100620</v>
      </c>
      <c r="H49" s="15">
        <f t="shared" si="0"/>
        <v>405970</v>
      </c>
    </row>
    <row r="50" spans="1:8" x14ac:dyDescent="0.2">
      <c r="A50" s="4"/>
      <c r="B50" s="69" t="s">
        <v>179</v>
      </c>
      <c r="C50" s="68">
        <v>246816</v>
      </c>
      <c r="D50" s="67">
        <v>0</v>
      </c>
      <c r="E50" s="66">
        <v>246816</v>
      </c>
      <c r="F50" s="66">
        <v>40318</v>
      </c>
      <c r="G50" s="66">
        <v>40318</v>
      </c>
      <c r="H50" s="15">
        <f t="shared" si="0"/>
        <v>206498</v>
      </c>
    </row>
    <row r="51" spans="1:8" x14ac:dyDescent="0.2">
      <c r="A51" s="4"/>
      <c r="B51" s="69" t="s">
        <v>180</v>
      </c>
      <c r="C51" s="68">
        <v>23385253.309999999</v>
      </c>
      <c r="D51" s="66">
        <v>794843</v>
      </c>
      <c r="E51" s="66">
        <v>24180096.309999999</v>
      </c>
      <c r="F51" s="66">
        <v>4563747.28</v>
      </c>
      <c r="G51" s="66">
        <v>3581431.6</v>
      </c>
      <c r="H51" s="15">
        <f t="shared" si="0"/>
        <v>19616349.029999997</v>
      </c>
    </row>
    <row r="52" spans="1:8" x14ac:dyDescent="0.2">
      <c r="A52" s="4"/>
      <c r="B52" s="69" t="s">
        <v>181</v>
      </c>
      <c r="C52" s="68">
        <v>1143526</v>
      </c>
      <c r="D52" s="67">
        <v>0</v>
      </c>
      <c r="E52" s="66">
        <v>1143526</v>
      </c>
      <c r="F52" s="66">
        <v>246021.77</v>
      </c>
      <c r="G52" s="66">
        <v>232597.89</v>
      </c>
      <c r="H52" s="15">
        <f t="shared" si="0"/>
        <v>897504.23</v>
      </c>
    </row>
    <row r="53" spans="1:8" x14ac:dyDescent="0.2">
      <c r="A53" s="4"/>
      <c r="B53" s="69" t="s">
        <v>182</v>
      </c>
      <c r="C53" s="68">
        <v>18058985</v>
      </c>
      <c r="D53" s="67">
        <v>0</v>
      </c>
      <c r="E53" s="66">
        <v>18058985</v>
      </c>
      <c r="F53" s="66">
        <v>1926861.33</v>
      </c>
      <c r="G53" s="66">
        <v>1867330.81</v>
      </c>
      <c r="H53" s="15">
        <f t="shared" si="0"/>
        <v>16132123.67</v>
      </c>
    </row>
    <row r="54" spans="1:8" x14ac:dyDescent="0.2">
      <c r="A54" s="4"/>
      <c r="B54" s="69" t="s">
        <v>183</v>
      </c>
      <c r="C54" s="68">
        <v>1315776</v>
      </c>
      <c r="D54" s="66">
        <v>484782</v>
      </c>
      <c r="E54" s="66">
        <v>1800558</v>
      </c>
      <c r="F54" s="66">
        <v>246445.43</v>
      </c>
      <c r="G54" s="66">
        <v>238979.01</v>
      </c>
      <c r="H54" s="15">
        <f t="shared" si="0"/>
        <v>1554112.57</v>
      </c>
    </row>
    <row r="55" spans="1:8" x14ac:dyDescent="0.2">
      <c r="A55" s="4"/>
      <c r="B55" s="69" t="s">
        <v>184</v>
      </c>
      <c r="C55" s="68">
        <v>2556836</v>
      </c>
      <c r="D55" s="67">
        <v>40000</v>
      </c>
      <c r="E55" s="66">
        <v>2596836</v>
      </c>
      <c r="F55" s="66">
        <v>543890.54</v>
      </c>
      <c r="G55" s="66">
        <v>528288.87</v>
      </c>
      <c r="H55" s="15">
        <f t="shared" si="0"/>
        <v>2052945.46</v>
      </c>
    </row>
    <row r="56" spans="1:8" x14ac:dyDescent="0.2">
      <c r="A56" s="4"/>
      <c r="B56" s="69" t="s">
        <v>185</v>
      </c>
      <c r="C56" s="68">
        <v>642444</v>
      </c>
      <c r="D56" s="67">
        <v>0</v>
      </c>
      <c r="E56" s="66">
        <v>642444</v>
      </c>
      <c r="F56" s="66">
        <v>136978.48000000001</v>
      </c>
      <c r="G56" s="66">
        <v>135319.67999999999</v>
      </c>
      <c r="H56" s="15">
        <f t="shared" si="0"/>
        <v>505465.52</v>
      </c>
    </row>
    <row r="57" spans="1:8" x14ac:dyDescent="0.2">
      <c r="A57" s="4"/>
      <c r="B57" s="69" t="s">
        <v>186</v>
      </c>
      <c r="C57" s="68">
        <v>98051</v>
      </c>
      <c r="D57" s="67">
        <v>178880</v>
      </c>
      <c r="E57" s="66">
        <v>276931</v>
      </c>
      <c r="F57" s="66">
        <v>34113</v>
      </c>
      <c r="G57" s="66">
        <v>34113</v>
      </c>
      <c r="H57" s="15">
        <f t="shared" si="0"/>
        <v>242818</v>
      </c>
    </row>
    <row r="58" spans="1:8" x14ac:dyDescent="0.2">
      <c r="A58" s="4"/>
      <c r="B58" s="69" t="s">
        <v>187</v>
      </c>
      <c r="C58" s="68">
        <v>771311</v>
      </c>
      <c r="D58" s="67">
        <v>0</v>
      </c>
      <c r="E58" s="66">
        <v>771311</v>
      </c>
      <c r="F58" s="66">
        <v>92532.79</v>
      </c>
      <c r="G58" s="66">
        <v>92532.79</v>
      </c>
      <c r="H58" s="15">
        <f t="shared" si="0"/>
        <v>678778.21</v>
      </c>
    </row>
    <row r="59" spans="1:8" x14ac:dyDescent="0.2">
      <c r="A59" s="4"/>
      <c r="B59" s="69" t="s">
        <v>188</v>
      </c>
      <c r="C59" s="68">
        <v>1300831</v>
      </c>
      <c r="D59" s="67">
        <v>0</v>
      </c>
      <c r="E59" s="66">
        <v>1300831</v>
      </c>
      <c r="F59" s="66">
        <v>281223.90999999997</v>
      </c>
      <c r="G59" s="66">
        <v>278322</v>
      </c>
      <c r="H59" s="15">
        <f t="shared" si="0"/>
        <v>1019607.0900000001</v>
      </c>
    </row>
    <row r="60" spans="1:8" x14ac:dyDescent="0.2">
      <c r="A60" s="4"/>
      <c r="B60" s="69" t="s">
        <v>189</v>
      </c>
      <c r="C60" s="68">
        <v>95000</v>
      </c>
      <c r="D60" s="67">
        <v>0</v>
      </c>
      <c r="E60" s="66">
        <v>95000</v>
      </c>
      <c r="F60" s="66">
        <v>11925</v>
      </c>
      <c r="G60" s="66">
        <v>1125.2</v>
      </c>
      <c r="H60" s="15">
        <f t="shared" si="0"/>
        <v>83075</v>
      </c>
    </row>
    <row r="61" spans="1:8" x14ac:dyDescent="0.2">
      <c r="A61" s="4"/>
      <c r="B61" s="69" t="s">
        <v>190</v>
      </c>
      <c r="C61" s="68">
        <v>1038734</v>
      </c>
      <c r="D61" s="66">
        <v>600000</v>
      </c>
      <c r="E61" s="66">
        <v>1638734</v>
      </c>
      <c r="F61" s="66">
        <v>728385.93</v>
      </c>
      <c r="G61" s="66">
        <v>707026.93</v>
      </c>
      <c r="H61" s="15">
        <f t="shared" si="0"/>
        <v>910348.07</v>
      </c>
    </row>
    <row r="62" spans="1:8" x14ac:dyDescent="0.2">
      <c r="A62" s="4"/>
      <c r="B62" s="69" t="s">
        <v>191</v>
      </c>
      <c r="C62" s="68">
        <v>41577757.119999997</v>
      </c>
      <c r="D62" s="66">
        <v>10000000</v>
      </c>
      <c r="E62" s="66">
        <v>51577757.119999997</v>
      </c>
      <c r="F62" s="66">
        <v>7043816.1399999997</v>
      </c>
      <c r="G62" s="66">
        <v>6621437.6100000003</v>
      </c>
      <c r="H62" s="15">
        <f t="shared" si="0"/>
        <v>44533940.979999997</v>
      </c>
    </row>
    <row r="63" spans="1:8" x14ac:dyDescent="0.2">
      <c r="A63" s="4"/>
      <c r="B63" s="69" t="s">
        <v>192</v>
      </c>
      <c r="C63" s="68">
        <v>2058927</v>
      </c>
      <c r="D63" s="67">
        <v>0</v>
      </c>
      <c r="E63" s="66">
        <v>2058927</v>
      </c>
      <c r="F63" s="66">
        <v>245268.88</v>
      </c>
      <c r="G63" s="66">
        <v>238426</v>
      </c>
      <c r="H63" s="15">
        <f t="shared" si="0"/>
        <v>1813658.12</v>
      </c>
    </row>
    <row r="64" spans="1:8" x14ac:dyDescent="0.2">
      <c r="A64" s="4"/>
      <c r="B64" s="69" t="s">
        <v>193</v>
      </c>
      <c r="C64" s="68">
        <v>7439764</v>
      </c>
      <c r="D64" s="66">
        <v>3000</v>
      </c>
      <c r="E64" s="66">
        <v>7442764</v>
      </c>
      <c r="F64" s="66">
        <v>1512164.28</v>
      </c>
      <c r="G64" s="66">
        <v>1481115.52</v>
      </c>
      <c r="H64" s="15">
        <f t="shared" si="0"/>
        <v>5930599.7199999997</v>
      </c>
    </row>
    <row r="65" spans="1:8" x14ac:dyDescent="0.2">
      <c r="A65" s="4"/>
      <c r="B65" s="69" t="s">
        <v>194</v>
      </c>
      <c r="C65" s="68">
        <v>394266</v>
      </c>
      <c r="D65" s="66">
        <v>4000</v>
      </c>
      <c r="E65" s="66">
        <v>398266</v>
      </c>
      <c r="F65" s="66">
        <v>130158.38</v>
      </c>
      <c r="G65" s="66">
        <v>61500</v>
      </c>
      <c r="H65" s="15">
        <f t="shared" si="0"/>
        <v>268107.62</v>
      </c>
    </row>
    <row r="66" spans="1:8" x14ac:dyDescent="0.2">
      <c r="A66" s="28"/>
      <c r="B66" s="70" t="s">
        <v>195</v>
      </c>
      <c r="C66" s="68">
        <v>1114918</v>
      </c>
      <c r="D66" s="66">
        <v>0</v>
      </c>
      <c r="E66" s="66">
        <v>1114918</v>
      </c>
      <c r="F66" s="66">
        <v>249214.9</v>
      </c>
      <c r="G66" s="66">
        <v>210932.89</v>
      </c>
      <c r="H66" s="15">
        <f t="shared" si="0"/>
        <v>865703.1</v>
      </c>
    </row>
    <row r="67" spans="1:8" x14ac:dyDescent="0.2">
      <c r="A67" s="24"/>
      <c r="B67" s="44" t="s">
        <v>53</v>
      </c>
      <c r="C67" s="23">
        <f t="shared" ref="C67:H67" si="1">SUM(C6:C66)</f>
        <v>452871523.94999999</v>
      </c>
      <c r="D67" s="23">
        <f t="shared" si="1"/>
        <v>185076716.15000001</v>
      </c>
      <c r="E67" s="23">
        <f t="shared" si="1"/>
        <v>637948240.0999999</v>
      </c>
      <c r="F67" s="23">
        <f t="shared" si="1"/>
        <v>139807412.54000002</v>
      </c>
      <c r="G67" s="23">
        <f t="shared" si="1"/>
        <v>115316443.06</v>
      </c>
      <c r="H67" s="23">
        <f t="shared" si="1"/>
        <v>498140827.56</v>
      </c>
    </row>
    <row r="68" spans="1:8" x14ac:dyDescent="0.2">
      <c r="B68" t="s">
        <v>134</v>
      </c>
    </row>
    <row r="69" spans="1:8" ht="45" customHeight="1" x14ac:dyDescent="0.2">
      <c r="A69" s="100" t="s">
        <v>132</v>
      </c>
      <c r="B69" s="101"/>
      <c r="C69" s="101"/>
      <c r="D69" s="101"/>
      <c r="E69" s="101"/>
      <c r="F69" s="101"/>
      <c r="G69" s="101"/>
      <c r="H69" s="102"/>
    </row>
    <row r="71" spans="1:8" x14ac:dyDescent="0.2">
      <c r="A71" s="105" t="s">
        <v>54</v>
      </c>
      <c r="B71" s="106"/>
      <c r="C71" s="100" t="s">
        <v>60</v>
      </c>
      <c r="D71" s="101"/>
      <c r="E71" s="101"/>
      <c r="F71" s="101"/>
      <c r="G71" s="102"/>
      <c r="H71" s="103" t="s">
        <v>59</v>
      </c>
    </row>
    <row r="72" spans="1:8" ht="22.5" x14ac:dyDescent="0.2">
      <c r="A72" s="107"/>
      <c r="B72" s="108"/>
      <c r="C72" s="9" t="s">
        <v>55</v>
      </c>
      <c r="D72" s="9" t="s">
        <v>125</v>
      </c>
      <c r="E72" s="9" t="s">
        <v>56</v>
      </c>
      <c r="F72" s="9" t="s">
        <v>57</v>
      </c>
      <c r="G72" s="9" t="s">
        <v>58</v>
      </c>
      <c r="H72" s="104"/>
    </row>
    <row r="73" spans="1:8" x14ac:dyDescent="0.2">
      <c r="A73" s="109"/>
      <c r="B73" s="110"/>
      <c r="C73" s="10">
        <v>1</v>
      </c>
      <c r="D73" s="10">
        <v>2</v>
      </c>
      <c r="E73" s="10" t="s">
        <v>126</v>
      </c>
      <c r="F73" s="10">
        <v>4</v>
      </c>
      <c r="G73" s="10">
        <v>5</v>
      </c>
      <c r="H73" s="10" t="s">
        <v>127</v>
      </c>
    </row>
    <row r="74" spans="1:8" x14ac:dyDescent="0.2">
      <c r="A74" s="26"/>
      <c r="B74" s="27"/>
      <c r="C74" s="31" t="s">
        <v>196</v>
      </c>
      <c r="D74" s="31"/>
      <c r="E74" s="31"/>
      <c r="F74" s="31"/>
      <c r="G74" s="31"/>
      <c r="H74" s="31"/>
    </row>
    <row r="75" spans="1:8" x14ac:dyDescent="0.2">
      <c r="A75" s="4" t="s">
        <v>8</v>
      </c>
      <c r="B75" s="2"/>
      <c r="C75" s="32"/>
      <c r="D75" s="32"/>
      <c r="E75" s="32"/>
      <c r="F75" s="32"/>
      <c r="G75" s="32"/>
      <c r="H75" s="32"/>
    </row>
    <row r="76" spans="1:8" x14ac:dyDescent="0.2">
      <c r="A76" s="4" t="s">
        <v>9</v>
      </c>
      <c r="B76" s="2"/>
      <c r="C76" s="32"/>
      <c r="D76" s="32"/>
      <c r="E76" s="32"/>
      <c r="F76" s="32"/>
      <c r="G76" s="32"/>
      <c r="H76" s="32"/>
    </row>
    <row r="77" spans="1:8" x14ac:dyDescent="0.2">
      <c r="A77" s="4" t="s">
        <v>10</v>
      </c>
      <c r="B77" s="2"/>
      <c r="C77" s="32"/>
      <c r="D77" s="32"/>
      <c r="E77" s="32"/>
      <c r="F77" s="32"/>
      <c r="G77" s="32"/>
      <c r="H77" s="32"/>
    </row>
    <row r="78" spans="1:8" x14ac:dyDescent="0.2">
      <c r="A78" s="4" t="s">
        <v>11</v>
      </c>
      <c r="B78" s="2"/>
      <c r="C78" s="32"/>
      <c r="D78" s="32"/>
      <c r="E78" s="32"/>
      <c r="F78" s="32"/>
      <c r="G78" s="32"/>
      <c r="H78" s="32"/>
    </row>
    <row r="79" spans="1:8" x14ac:dyDescent="0.2">
      <c r="A79" s="4"/>
      <c r="B79" s="2"/>
      <c r="C79" s="33"/>
      <c r="D79" s="33"/>
      <c r="E79" s="33"/>
      <c r="F79" s="33"/>
      <c r="G79" s="33"/>
      <c r="H79" s="33"/>
    </row>
    <row r="80" spans="1:8" x14ac:dyDescent="0.2">
      <c r="A80" s="24"/>
      <c r="B80" s="44" t="s">
        <v>53</v>
      </c>
      <c r="C80" s="23"/>
      <c r="D80" s="23"/>
      <c r="E80" s="23"/>
      <c r="F80" s="23"/>
      <c r="G80" s="23"/>
      <c r="H80" s="23"/>
    </row>
    <row r="82" spans="1:8" ht="45" customHeight="1" x14ac:dyDescent="0.2">
      <c r="A82" s="100" t="s">
        <v>133</v>
      </c>
      <c r="B82" s="101"/>
      <c r="C82" s="101"/>
      <c r="D82" s="101"/>
      <c r="E82" s="101"/>
      <c r="F82" s="101"/>
      <c r="G82" s="101"/>
      <c r="H82" s="102"/>
    </row>
    <row r="83" spans="1:8" x14ac:dyDescent="0.2">
      <c r="A83" s="105" t="s">
        <v>54</v>
      </c>
      <c r="B83" s="106"/>
      <c r="C83" s="100" t="s">
        <v>60</v>
      </c>
      <c r="D83" s="101"/>
      <c r="E83" s="101"/>
      <c r="F83" s="101"/>
      <c r="G83" s="102"/>
      <c r="H83" s="103" t="s">
        <v>59</v>
      </c>
    </row>
    <row r="84" spans="1:8" ht="22.5" x14ac:dyDescent="0.2">
      <c r="A84" s="107"/>
      <c r="B84" s="108"/>
      <c r="C84" s="9" t="s">
        <v>55</v>
      </c>
      <c r="D84" s="9" t="s">
        <v>125</v>
      </c>
      <c r="E84" s="9" t="s">
        <v>56</v>
      </c>
      <c r="F84" s="9" t="s">
        <v>57</v>
      </c>
      <c r="G84" s="9" t="s">
        <v>58</v>
      </c>
      <c r="H84" s="104"/>
    </row>
    <row r="85" spans="1:8" x14ac:dyDescent="0.2">
      <c r="A85" s="109"/>
      <c r="B85" s="110"/>
      <c r="C85" s="10">
        <v>1</v>
      </c>
      <c r="D85" s="10">
        <v>2</v>
      </c>
      <c r="E85" s="10" t="s">
        <v>126</v>
      </c>
      <c r="F85" s="10">
        <v>4</v>
      </c>
      <c r="G85" s="10">
        <v>5</v>
      </c>
      <c r="H85" s="10" t="s">
        <v>127</v>
      </c>
    </row>
    <row r="86" spans="1:8" x14ac:dyDescent="0.2">
      <c r="A86" s="26"/>
      <c r="B86" s="27"/>
      <c r="C86" s="31" t="s">
        <v>196</v>
      </c>
      <c r="D86" s="31"/>
      <c r="E86" s="31"/>
      <c r="F86" s="31"/>
      <c r="G86" s="31"/>
      <c r="H86" s="31"/>
    </row>
    <row r="87" spans="1:8" ht="22.5" x14ac:dyDescent="0.2">
      <c r="A87" s="4"/>
      <c r="B87" s="29" t="s">
        <v>13</v>
      </c>
      <c r="C87" s="32"/>
      <c r="D87" s="32"/>
      <c r="E87" s="32"/>
      <c r="F87" s="32"/>
      <c r="G87" s="32"/>
      <c r="H87" s="32"/>
    </row>
    <row r="88" spans="1:8" x14ac:dyDescent="0.2">
      <c r="A88" s="4"/>
      <c r="B88" s="29"/>
      <c r="C88" s="32"/>
      <c r="D88" s="32"/>
      <c r="E88" s="32"/>
      <c r="F88" s="32"/>
      <c r="G88" s="32"/>
      <c r="H88" s="32"/>
    </row>
    <row r="89" spans="1:8" x14ac:dyDescent="0.2">
      <c r="A89" s="4"/>
      <c r="B89" s="29" t="s">
        <v>12</v>
      </c>
      <c r="C89" s="32"/>
      <c r="D89" s="32"/>
      <c r="E89" s="32"/>
      <c r="F89" s="32"/>
      <c r="G89" s="32"/>
      <c r="H89" s="32"/>
    </row>
    <row r="90" spans="1:8" x14ac:dyDescent="0.2">
      <c r="A90" s="4"/>
      <c r="B90" s="29"/>
      <c r="C90" s="32"/>
      <c r="D90" s="32"/>
      <c r="E90" s="32"/>
      <c r="F90" s="32"/>
      <c r="G90" s="32"/>
      <c r="H90" s="32"/>
    </row>
    <row r="91" spans="1:8" ht="22.5" x14ac:dyDescent="0.2">
      <c r="A91" s="4"/>
      <c r="B91" s="29" t="s">
        <v>14</v>
      </c>
      <c r="C91" s="32"/>
      <c r="D91" s="32"/>
      <c r="E91" s="32"/>
      <c r="F91" s="32"/>
      <c r="G91" s="32"/>
      <c r="H91" s="32"/>
    </row>
    <row r="92" spans="1:8" x14ac:dyDescent="0.2">
      <c r="A92" s="4"/>
      <c r="B92" s="29"/>
      <c r="C92" s="32"/>
      <c r="D92" s="32"/>
      <c r="E92" s="32"/>
      <c r="F92" s="32"/>
      <c r="G92" s="32"/>
      <c r="H92" s="32"/>
    </row>
    <row r="93" spans="1:8" ht="22.5" x14ac:dyDescent="0.2">
      <c r="A93" s="4"/>
      <c r="B93" s="29" t="s">
        <v>26</v>
      </c>
      <c r="C93" s="32"/>
      <c r="D93" s="32"/>
      <c r="E93" s="32"/>
      <c r="F93" s="32"/>
      <c r="G93" s="32"/>
      <c r="H93" s="32"/>
    </row>
    <row r="94" spans="1:8" x14ac:dyDescent="0.2">
      <c r="A94" s="4"/>
      <c r="B94" s="29"/>
      <c r="C94" s="32"/>
      <c r="D94" s="32"/>
      <c r="E94" s="32"/>
      <c r="F94" s="32"/>
      <c r="G94" s="32"/>
      <c r="H94" s="32"/>
    </row>
    <row r="95" spans="1:8" ht="22.5" x14ac:dyDescent="0.2">
      <c r="A95" s="4"/>
      <c r="B95" s="29" t="s">
        <v>27</v>
      </c>
      <c r="C95" s="32"/>
      <c r="D95" s="32"/>
      <c r="E95" s="32"/>
      <c r="F95" s="32"/>
      <c r="G95" s="32"/>
      <c r="H95" s="32"/>
    </row>
    <row r="96" spans="1:8" x14ac:dyDescent="0.2">
      <c r="A96" s="4"/>
      <c r="B96" s="29"/>
      <c r="C96" s="32"/>
      <c r="D96" s="32"/>
      <c r="E96" s="32"/>
      <c r="F96" s="32"/>
      <c r="G96" s="32"/>
      <c r="H96" s="32"/>
    </row>
    <row r="97" spans="1:8" ht="22.5" x14ac:dyDescent="0.2">
      <c r="A97" s="4"/>
      <c r="B97" s="29" t="s">
        <v>34</v>
      </c>
      <c r="C97" s="32"/>
      <c r="D97" s="32"/>
      <c r="E97" s="32"/>
      <c r="F97" s="32"/>
      <c r="G97" s="32"/>
      <c r="H97" s="32"/>
    </row>
    <row r="98" spans="1:8" x14ac:dyDescent="0.2">
      <c r="A98" s="4"/>
      <c r="B98" s="29"/>
      <c r="C98" s="32"/>
      <c r="D98" s="32"/>
      <c r="E98" s="32"/>
      <c r="F98" s="32"/>
      <c r="G98" s="32"/>
      <c r="H98" s="32"/>
    </row>
    <row r="99" spans="1:8" x14ac:dyDescent="0.2">
      <c r="A99" s="4"/>
      <c r="B99" s="29" t="s">
        <v>15</v>
      </c>
      <c r="C99" s="32"/>
      <c r="D99" s="32"/>
      <c r="E99" s="32"/>
      <c r="F99" s="32"/>
      <c r="G99" s="32"/>
      <c r="H99" s="32"/>
    </row>
    <row r="100" spans="1:8" x14ac:dyDescent="0.2">
      <c r="A100" s="28"/>
      <c r="B100" s="30"/>
      <c r="C100" s="33"/>
      <c r="D100" s="33"/>
      <c r="E100" s="33"/>
      <c r="F100" s="33"/>
      <c r="G100" s="33"/>
      <c r="H100" s="33"/>
    </row>
    <row r="101" spans="1:8" x14ac:dyDescent="0.2">
      <c r="A101" s="24"/>
      <c r="B101" s="44" t="s">
        <v>53</v>
      </c>
      <c r="C101" s="23"/>
      <c r="D101" s="23"/>
      <c r="E101" s="23"/>
      <c r="F101" s="23"/>
      <c r="G101" s="23"/>
      <c r="H101" s="23"/>
    </row>
    <row r="103" spans="1:8" x14ac:dyDescent="0.2">
      <c r="A103" t="s">
        <v>134</v>
      </c>
    </row>
    <row r="105" spans="1:8" x14ac:dyDescent="0.2">
      <c r="A105" s="95"/>
      <c r="B105" s="99"/>
      <c r="C105" s="99"/>
      <c r="D105" s="99"/>
      <c r="E105" s="93"/>
    </row>
    <row r="106" spans="1:8" x14ac:dyDescent="0.2">
      <c r="A106" s="95"/>
      <c r="B106" s="98"/>
      <c r="C106" s="95"/>
      <c r="D106" s="95"/>
      <c r="E106" s="93"/>
    </row>
    <row r="107" spans="1:8" x14ac:dyDescent="0.2">
      <c r="A107" s="95"/>
      <c r="B107" s="94"/>
      <c r="C107" s="97"/>
      <c r="D107" s="96"/>
      <c r="E107" s="93"/>
    </row>
    <row r="108" spans="1:8" x14ac:dyDescent="0.2">
      <c r="A108" s="95"/>
      <c r="B108" s="94"/>
      <c r="C108" s="97"/>
      <c r="D108" s="96"/>
      <c r="E108" s="93"/>
    </row>
  </sheetData>
  <sheetProtection formatCells="0" formatColumns="0" formatRows="0" insertRows="0" deleteRows="0" autoFilter="0"/>
  <mergeCells count="12">
    <mergeCell ref="A82:H82"/>
    <mergeCell ref="A83:B85"/>
    <mergeCell ref="C83:G83"/>
    <mergeCell ref="H83:H84"/>
    <mergeCell ref="C71:G71"/>
    <mergeCell ref="H71:H72"/>
    <mergeCell ref="A1:H1"/>
    <mergeCell ref="A3:B5"/>
    <mergeCell ref="A69:H69"/>
    <mergeCell ref="A71:B73"/>
    <mergeCell ref="C3:G3"/>
    <mergeCell ref="H3:H4"/>
  </mergeCells>
  <printOptions horizontalCentered="1"/>
  <pageMargins left="0.59055118110236227" right="0.59055118110236227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CFG</vt:lpstr>
      <vt:lpstr>CA</vt:lpstr>
      <vt:lpstr>CA!Títulos_a_imprimir</vt:lpstr>
      <vt:lpstr>COG!Títulos_a_imprimir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2018-04-27T19:29:06Z</cp:lastPrinted>
  <dcterms:created xsi:type="dcterms:W3CDTF">2014-02-10T03:37:14Z</dcterms:created>
  <dcterms:modified xsi:type="dcterms:W3CDTF">2018-04-30T14:43:32Z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