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SIRET 1er TRIMESTRE 2025\"/>
    </mc:Choice>
  </mc:AlternateContent>
  <bookViews>
    <workbookView xWindow="0" yWindow="0" windowWidth="19200" windowHeight="6315" tabRatio="863" activeTab="1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E155" i="59" s="1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E21" i="62" s="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57" i="60"/>
  <c r="C66" i="62"/>
  <c r="C49" i="62" s="1"/>
  <c r="C145" i="62" s="1"/>
  <c r="E48" i="62" s="1"/>
  <c r="D66" i="62"/>
  <c r="D49" i="62" s="1"/>
  <c r="D145" i="62" s="1"/>
  <c r="C94" i="60"/>
  <c r="E94" i="60" s="1"/>
  <c r="C69" i="60"/>
  <c r="C148" i="59" l="1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H110" i="59"/>
  <c r="F76" i="59"/>
  <c r="F56" i="59"/>
  <c r="C31" i="64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<sst xmlns="http://schemas.openxmlformats.org/spreadsheetml/2006/main" count="860" uniqueCount="604">
  <si>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</si>
  <si>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</si>
  <si>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</si>
  <si>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</si>
  <si>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</si>
  <si>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</si>
  <si>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</si>
  <si>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</si>
  <si>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</si>
  <si>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</si>
  <si>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</si>
  <si>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</si>
  <si>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</si>
  <si>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</si>
  <si>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</si>
  <si>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</si>
  <si>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</si>
  <si>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</si>
  <si>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</si>
  <si>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</si>
  <si>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</si>
  <si>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</si>
  <si>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</si>
  <si>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</si>
  <si>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</si>
  <si>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</si>
  <si>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</si>
  <si>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</si>
  <si>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</si>
  <si>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</si>
  <si>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</si>
  <si>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</si>
  <si>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</si>
  <si>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</si>
  <si>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</si>
  <si>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</si>
  <si>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</si>
  <si>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</si>
  <si>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</si>
  <si>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</si>
  <si>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</si>
  <si>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</si>
  <si>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</si>
  <si>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</si>
  <si>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</si>
  <si>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</si>
  <si>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</si>
  <si>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</si>
  <si>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</si>
  <si>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</si>
  <si>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</si>
  <si>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</si>
  <si>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</si>
  <si>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</si>
  <si>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</si>
  <si>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</si>
  <si>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</si>
  <si>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</si>
  <si>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</si>
  <si>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</si>
  <si>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</si>
  <si>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</si>
  <si>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</si>
  <si>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</si>
  <si>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</si>
  <si>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</si>
  <si>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</si>
  <si>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</si>
  <si>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</si>
  <si>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</si>
  <si>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</si>
  <si>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</si>
  <si>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</si>
  <si>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</si>
  <si>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</si>
  <si>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</si>
  <si>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</si>
  <si>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</si>
  <si>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</si>
  <si>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</si>
  <si>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</si>
  <si>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</si>
  <si>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</si>
  <si>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</si>
  <si>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</si>
  <si>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</si>
  <si>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</si>
  <si>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</si>
  <si>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</si>
  <si>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</si>
  <si>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</si>
  <si>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</si>
  <si>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</si>
  <si>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</si>
  <si>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</si>
  <si>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</si>
  <si>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</si>
  <si>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</si>
  <si>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</si>
  <si>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</si>
  <si>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</si>
  <si>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</si>
  <si>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</si>
  <si>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</si>
  <si>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</si>
  <si>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</si>
  <si>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</si>
  <si>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</si>
  <si>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</si>
  <si>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</si>
  <si>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</si>
  <si>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</si>
  <si>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</si>
  <si>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</si>
  <si>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</si>
  <si>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</si>
  <si>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</si>
  <si>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</si>
  <si>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</si>
  <si>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</si>
  <si>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</si>
  <si>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</si>
  <si>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</si>
  <si>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</si>
  <si>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</si>
  <si>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</si>
  <si>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</si>
  <si>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</si>
  <si>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</si>
  <si>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</si>
  <si>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</si>
  <si>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</si>
  <si>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</si>
  <si>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</si>
  <si>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</si>
  <si>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</si>
  <si>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</si>
  <si>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</si>
  <si>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</si>
  <si>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</si>
  <si>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</si>
  <si>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</si>
  <si>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</si>
  <si>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</si>
  <si>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</si>
  <si>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</si>
  <si>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</si>
  <si>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</si>
  <si>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</si>
  <si>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</si>
  <si>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</si>
  <si>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</si>
  <si>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</si>
  <si>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</si>
  <si>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</si>
  <si>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</si>
  <si>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</si>
  <si>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</si>
  <si>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</si>
  <si>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</si>
  <si>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</si>
  <si>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</si>
  <si>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</si>
  <si>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</si>
  <si>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</si>
  <si>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</si>
  <si>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</si>
  <si>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</si>
  <si>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</si>
  <si>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</si>
  <si>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</si>
  <si>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</si>
  <si>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</si>
  <si>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</si>
  <si>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</si>
  <si>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</si>
  <si>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</si>
  <si>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</si>
  <si>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</si>
  <si>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</si>
  <si>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</si>
  <si>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</si>
  <si>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</si>
  <si>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</si>
  <si>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</si>
  <si>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</si>
  <si>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</si>
  <si>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</si>
  <si>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</si>
  <si>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</si>
  <si>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</si>
  <si>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</si>
  <si>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</si>
  <si>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</si>
  <si>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</si>
  <si>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</si>
  <si>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</si>
  <si>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</si>
  <si>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</si>
  <si>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</si>
  <si>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</si>
  <si>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</si>
  <si>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</si>
  <si>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</si>
  <si>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</si>
  <si>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</si>
  <si>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</si>
  <si>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</si>
  <si>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</si>
  <si>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</si>
  <si>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</si>
  <si>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</si>
  <si>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</si>
  <si>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</si>
  <si>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</si>
  <si>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</si>
  <si>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</si>
  <si>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</si>
  <si>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</si>
  <si>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</si>
  <si>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</si>
  <si>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</si>
  <si>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</si>
  <si>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</si>
  <si>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</si>
  <si>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</si>
  <si>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</si>
  <si>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</si>
  <si>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</si>
  <si>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</si>
  <si>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</si>
  <si>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</si>
  <si>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</si>
  <si>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</si>
  <si>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</si>
  <si>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</si>
  <si>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</si>
  <si>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</si>
  <si>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</si>
  <si>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</si>
  <si>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</si>
  <si>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</si>
  <si>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</si>
  <si>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</si>
  <si>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</si>
  <si>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</si>
  <si>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</si>
  <si>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</si>
  <si>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</si>
  <si>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</si>
  <si>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</si>
  <si>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</si>
  <si>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</si>
  <si>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</si>
  <si>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</si>
  <si>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</si>
  <si>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</si>
  <si>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</si>
  <si>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</si>
  <si>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</si>
  <si>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</si>
  <si>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</si>
  <si>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</si>
  <si>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</si>
  <si>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</si>
  <si>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</si>
  <si>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</si>
  <si>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</si>
  <si>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</si>
  <si>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</si>
  <si>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</si>
  <si>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</si>
  <si>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</si>
  <si>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</si>
  <si>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</si>
  <si>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</si>
  <si>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</si>
  <si>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</si>
  <si>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</si>
  <si>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</si>
  <si>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</si>
  <si>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</si>
  <si>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</si>
  <si>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</si>
  <si>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</si>
  <si>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</si>
  <si>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</si>
  <si>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</si>
  <si>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</si>
  <si>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</si>
  <si>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</si>
  <si>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</si>
  <si>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</si>
  <si>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</si>
  <si>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</si>
  <si>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</si>
  <si>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</si>
  <si>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</si>
  <si>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</si>
  <si>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</si>
  <si>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</si>
  <si>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</si>
  <si>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</si>
  <si>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</si>
  <si>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</si>
  <si>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</si>
  <si>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</si>
  <si>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</si>
  <si>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</si>
  <si>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</si>
  <si>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</si>
  <si>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</si>
  <si>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</si>
  <si>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</si>
  <si>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</si>
  <si>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</si>
  <si>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</si>
  <si>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</si>
  <si>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</si>
  <si>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</si>
  <si>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</si>
  <si>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</si>
  <si>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</si>
  <si>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</si>
  <si>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</si>
  <si>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</si>
  <si>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</si>
  <si>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</si>
  <si>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</si>
  <si>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</si>
  <si>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</si>
  <si>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</si>
  <si>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</si>
  <si>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</si>
  <si>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</si>
  <si>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</si>
  <si>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</si>
  <si>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</si>
  <si>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</si>
  <si>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</si>
  <si>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</si>
  <si>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</si>
  <si>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</si>
  <si>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</si>
  <si>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</si>
  <si>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</si>
  <si>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</si>
  <si>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</si>
  <si>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</si>
  <si>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</si>
  <si>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</si>
  <si>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</si>
  <si>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</si>
  <si>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</si>
  <si>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</si>
  <si>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</si>
  <si>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</si>
  <si>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</si>
  <si>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</si>
  <si>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</si>
  <si>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</si>
  <si>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</si>
  <si>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</si>
  <si>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</si>
  <si>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</si>
  <si>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</si>
  <si>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</si>
  <si>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</si>
  <si>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</si>
  <si>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</si>
  <si>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</si>
  <si>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</si>
  <si>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</si>
  <si>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</si>
  <si>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</si>
  <si>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</si>
  <si>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</si>
  <si>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</si>
  <si>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</si>
  <si>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</si>
  <si>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</si>
  <si>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</si>
  <si>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</si>
  <si>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</si>
  <si>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</si>
  <si>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</si>
  <si>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</si>
  <si>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</si>
  <si>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</si>
  <si>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</si>
  <si>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</si>
  <si>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</si>
  <si>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</si>
  <si>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</si>
  <si>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</si>
  <si>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</si>
  <si>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</si>
  <si>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</si>
  <si>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</si>
  <si>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</si>
  <si>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</si>
  <si>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</si>
  <si>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</si>
  <si>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</si>
  <si>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</si>
  <si>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</si>
  <si>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</si>
  <si>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</si>
  <si>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</si>
  <si>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</si>
  <si>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</si>
  <si>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</si>
  <si>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</si>
  <si>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</si>
  <si>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</si>
  <si>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</si>
  <si>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</si>
  <si>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</si>
  <si>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</si>
  <si>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</si>
  <si>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</si>
  <si>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</si>
  <si>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</si>
  <si>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</si>
  <si>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</si>
  <si>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</si>
  <si>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</si>
  <si>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</si>
  <si>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</si>
  <si>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</si>
  <si>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</si>
  <si>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</si>
  <si>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</si>
  <si>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</si>
  <si>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</si>
  <si>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</si>
  <si>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</si>
  <si>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</si>
  <si>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</si>
  <si>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</si>
  <si>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</si>
  <si>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</si>
  <si>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</si>
  <si>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</si>
  <si>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</si>
  <si>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</si>
  <si>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</si>
  <si>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</si>
  <si>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</si>
  <si>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</si>
  <si>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</si>
  <si>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</si>
  <si>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</si>
  <si>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</si>
  <si>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</si>
  <si>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</si>
  <si>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</si>
  <si>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</si>
  <si>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</si>
  <si>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</si>
  <si>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</si>
  <si>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</si>
  <si>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</si>
  <si>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</si>
  <si>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</si>
  <si>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</si>
  <si>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</si>
  <si>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</si>
  <si>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</si>
  <si>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</si>
  <si>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</si>
  <si>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</si>
  <si>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</si>
  <si>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</si>
  <si>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</si>
  <si>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</si>
  <si>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</si>
  <si>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</si>
  <si>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</si>
  <si>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</si>
  <si>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</si>
  <si>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</si>
  <si>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</si>
  <si>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</si>
  <si>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</si>
  <si>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</si>
  <si>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</si>
  <si>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</si>
  <si>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</si>
  <si>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</si>
  <si>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</si>
  <si>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</si>
  <si>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</si>
  <si>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</si>
  <si>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</si>
  <si>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</si>
  <si>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</si>
  <si>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</si>
  <si>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</si>
  <si>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</si>
  <si>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</si>
  <si>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</si>
  <si>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</si>
  <si>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</si>
  <si>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</si>
  <si>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</si>
  <si>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</si>
  <si>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</si>
  <si>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</si>
  <si>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</si>
  <si>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</si>
  <si>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</si>
  <si>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</si>
  <si>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</si>
  <si>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</si>
  <si>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</si>
  <si>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</si>
  <si>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</si>
  <si>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</si>
  <si>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</si>
  <si>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</si>
  <si>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</si>
  <si>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</si>
  <si>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</si>
  <si>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</si>
  <si>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</si>
  <si>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</si>
  <si>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</si>
  <si>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</si>
  <si>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</si>
  <si>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</si>
  <si>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</si>
  <si>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</si>
  <si>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</si>
  <si>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</si>
  <si>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</si>
  <si>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</si>
  <si>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</si>
  <si>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</si>
  <si>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</si>
  <si>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</si>
  <si>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</si>
  <si>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</si>
  <si>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</si>
  <si>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</si>
  <si>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</si>
  <si>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</si>
  <si>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</si>
  <si>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</si>
  <si>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</si>
  <si>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</si>
  <si>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</si>
  <si>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</si>
  <si>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</si>
  <si>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</si>
  <si>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</si>
  <si>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</si>
  <si>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</si>
  <si>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</si>
  <si>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</si>
  <si>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</si>
  <si>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</si>
  <si>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</si>
  <si>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</si>
  <si>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</si>
  <si>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</si>
  <si>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</si>
  <si>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</si>
  <si>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</si>
  <si>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</si>
  <si>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</si>
  <si>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</si>
  <si>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</si>
  <si>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</si>
  <si>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</si>
  <si>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</si>
  <si>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</si>
  <si>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</si>
  <si>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</si>
  <si>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</si>
  <si>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</si>
  <si>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</si>
  <si>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</si>
  <si>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</si>
  <si>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</si>
  <si>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</si>
  <si>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</si>
  <si>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</si>
  <si>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</si>
  <si>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</si>
  <si>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</si>
  <si>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</si>
  <si>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</si>
  <si>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</si>
  <si>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</si>
  <si>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</si>
  <si>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</si>
  <si>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</si>
  <si>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</si>
  <si>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</si>
  <si>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</si>
  <si>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</si>
  <si>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Municipio de Valle de Santiago, Gto.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</si>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</sst>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350000000000001" customHeight="1" x14ac:dyDescent="0.2">
      <c r="A3" s="166" t="s">
        <v>603</v>
      </c>
      <c r="B3" s="167"/>
      <c r="C3" s="10" t="s">
        <v>497</v>
      </c>
      <c r="D3" s="107">
        <v>1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abSelected="1" topLeftCell="A58" zoomScaleNormal="100" workbookViewId="0">
      <selection activeCell="E95" sqref="E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1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153813585.68000001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34833615.710000001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23497029.289999999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22645557.949999999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20101.63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831369.71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8302516.5999999996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168014.71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8134501.8899999997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974765.4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974765.4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2059304.42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1509028.87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96249.66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29135.78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424890.11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0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0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118979969.97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116791695.95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53611060.359999999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62226109.229999997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954526.36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2188274.02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2188274.02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0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0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0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80003586.979999989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66040544.509999998</v>
      </c>
      <c r="D95" s="112">
        <f>C95/$C$94</f>
        <v>0.82546979457945313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38704902.649999999</v>
      </c>
      <c r="D96" s="112">
        <f t="shared" ref="D96:D159" si="0">C96/$C$94</f>
        <v>0.48378959133014615</v>
      </c>
      <c r="E96" s="41"/>
    </row>
    <row r="97" spans="1:5" x14ac:dyDescent="0.2">
      <c r="A97" s="43">
        <v>5111</v>
      </c>
      <c r="B97" s="41" t="s">
        <v>280</v>
      </c>
      <c r="C97" s="142">
        <v>26394601.149999999</v>
      </c>
      <c r="D97" s="44">
        <f t="shared" si="0"/>
        <v>0.32991772177162954</v>
      </c>
      <c r="E97" s="41"/>
    </row>
    <row r="98" spans="1:5" x14ac:dyDescent="0.2">
      <c r="A98" s="43">
        <v>5112</v>
      </c>
      <c r="B98" s="41" t="s">
        <v>281</v>
      </c>
      <c r="C98" s="142">
        <v>13249.2</v>
      </c>
      <c r="D98" s="44">
        <f t="shared" si="0"/>
        <v>1.6560757461177528E-4</v>
      </c>
      <c r="E98" s="41"/>
    </row>
    <row r="99" spans="1:5" x14ac:dyDescent="0.2">
      <c r="A99" s="43">
        <v>5113</v>
      </c>
      <c r="B99" s="41" t="s">
        <v>282</v>
      </c>
      <c r="C99" s="142">
        <v>660623.76</v>
      </c>
      <c r="D99" s="44">
        <f t="shared" si="0"/>
        <v>8.2574267596920194E-3</v>
      </c>
      <c r="E99" s="41"/>
    </row>
    <row r="100" spans="1:5" x14ac:dyDescent="0.2">
      <c r="A100" s="43">
        <v>5114</v>
      </c>
      <c r="B100" s="41" t="s">
        <v>283</v>
      </c>
      <c r="C100" s="142">
        <v>4893053.93</v>
      </c>
      <c r="D100" s="44">
        <f t="shared" si="0"/>
        <v>6.1160431859426614E-2</v>
      </c>
      <c r="E100" s="41"/>
    </row>
    <row r="101" spans="1:5" x14ac:dyDescent="0.2">
      <c r="A101" s="43">
        <v>5115</v>
      </c>
      <c r="B101" s="41" t="s">
        <v>284</v>
      </c>
      <c r="C101" s="142">
        <v>6743374.6100000003</v>
      </c>
      <c r="D101" s="44">
        <f t="shared" si="0"/>
        <v>8.4288403364786255E-2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6902617.4700000007</v>
      </c>
      <c r="D103" s="112">
        <f t="shared" si="0"/>
        <v>8.6278849868638749E-2</v>
      </c>
      <c r="E103" s="41"/>
    </row>
    <row r="104" spans="1:5" x14ac:dyDescent="0.2">
      <c r="A104" s="43">
        <v>5121</v>
      </c>
      <c r="B104" s="41" t="s">
        <v>287</v>
      </c>
      <c r="C104" s="142">
        <v>882264.4</v>
      </c>
      <c r="D104" s="44">
        <f t="shared" si="0"/>
        <v>1.1027810543301719E-2</v>
      </c>
      <c r="E104" s="41"/>
    </row>
    <row r="105" spans="1:5" x14ac:dyDescent="0.2">
      <c r="A105" s="43">
        <v>5122</v>
      </c>
      <c r="B105" s="41" t="s">
        <v>288</v>
      </c>
      <c r="C105" s="142">
        <v>100416.16</v>
      </c>
      <c r="D105" s="44">
        <f t="shared" si="0"/>
        <v>1.2551457227174443E-3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235072.04</v>
      </c>
      <c r="D107" s="44">
        <f t="shared" si="0"/>
        <v>2.9382687561092156E-3</v>
      </c>
      <c r="E107" s="41"/>
    </row>
    <row r="108" spans="1:5" x14ac:dyDescent="0.2">
      <c r="A108" s="43">
        <v>5125</v>
      </c>
      <c r="B108" s="41" t="s">
        <v>291</v>
      </c>
      <c r="C108" s="142">
        <v>164716.97</v>
      </c>
      <c r="D108" s="44">
        <f t="shared" si="0"/>
        <v>2.0588698109395699E-3</v>
      </c>
      <c r="E108" s="41"/>
    </row>
    <row r="109" spans="1:5" x14ac:dyDescent="0.2">
      <c r="A109" s="43">
        <v>5126</v>
      </c>
      <c r="B109" s="41" t="s">
        <v>292</v>
      </c>
      <c r="C109" s="142">
        <v>3803424.04</v>
      </c>
      <c r="D109" s="44">
        <f t="shared" si="0"/>
        <v>4.7540668907143049E-2</v>
      </c>
      <c r="E109" s="41"/>
    </row>
    <row r="110" spans="1:5" x14ac:dyDescent="0.2">
      <c r="A110" s="43">
        <v>5127</v>
      </c>
      <c r="B110" s="41" t="s">
        <v>293</v>
      </c>
      <c r="C110" s="142">
        <v>519795.34</v>
      </c>
      <c r="D110" s="44">
        <f t="shared" si="0"/>
        <v>6.4971504356416306E-3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1196928.52</v>
      </c>
      <c r="D112" s="44">
        <f t="shared" si="0"/>
        <v>1.4960935692786111E-2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20433024.390000001</v>
      </c>
      <c r="D113" s="112">
        <f t="shared" si="0"/>
        <v>0.25540135338066816</v>
      </c>
      <c r="E113" s="41"/>
    </row>
    <row r="114" spans="1:5" x14ac:dyDescent="0.2">
      <c r="A114" s="43">
        <v>5131</v>
      </c>
      <c r="B114" s="41" t="s">
        <v>297</v>
      </c>
      <c r="C114" s="142">
        <v>4898477.49</v>
      </c>
      <c r="D114" s="44">
        <f t="shared" si="0"/>
        <v>6.1228223319843962E-2</v>
      </c>
      <c r="E114" s="41"/>
    </row>
    <row r="115" spans="1:5" x14ac:dyDescent="0.2">
      <c r="A115" s="43">
        <v>5132</v>
      </c>
      <c r="B115" s="41" t="s">
        <v>298</v>
      </c>
      <c r="C115" s="142">
        <v>3163568.82</v>
      </c>
      <c r="D115" s="44">
        <f t="shared" si="0"/>
        <v>3.9542837257920162E-2</v>
      </c>
      <c r="E115" s="41"/>
    </row>
    <row r="116" spans="1:5" x14ac:dyDescent="0.2">
      <c r="A116" s="43">
        <v>5133</v>
      </c>
      <c r="B116" s="41" t="s">
        <v>299</v>
      </c>
      <c r="C116" s="142">
        <v>7187907.0599999996</v>
      </c>
      <c r="D116" s="44">
        <f t="shared" si="0"/>
        <v>8.9844809855799304E-2</v>
      </c>
      <c r="E116" s="41"/>
    </row>
    <row r="117" spans="1:5" x14ac:dyDescent="0.2">
      <c r="A117" s="43">
        <v>5134</v>
      </c>
      <c r="B117" s="41" t="s">
        <v>300</v>
      </c>
      <c r="C117" s="142">
        <v>1215421.6499999999</v>
      </c>
      <c r="D117" s="44">
        <f t="shared" si="0"/>
        <v>1.5192089453487153E-2</v>
      </c>
      <c r="E117" s="41"/>
    </row>
    <row r="118" spans="1:5" x14ac:dyDescent="0.2">
      <c r="A118" s="43">
        <v>5135</v>
      </c>
      <c r="B118" s="41" t="s">
        <v>301</v>
      </c>
      <c r="C118" s="142">
        <v>948114.58</v>
      </c>
      <c r="D118" s="44">
        <f t="shared" si="0"/>
        <v>1.1850900888194151E-2</v>
      </c>
      <c r="E118" s="41"/>
    </row>
    <row r="119" spans="1:5" x14ac:dyDescent="0.2">
      <c r="A119" s="43">
        <v>5136</v>
      </c>
      <c r="B119" s="41" t="s">
        <v>302</v>
      </c>
      <c r="C119" s="142">
        <v>11600</v>
      </c>
      <c r="D119" s="44">
        <f t="shared" si="0"/>
        <v>1.4499349889024192E-4</v>
      </c>
      <c r="E119" s="41"/>
    </row>
    <row r="120" spans="1:5" x14ac:dyDescent="0.2">
      <c r="A120" s="43">
        <v>5137</v>
      </c>
      <c r="B120" s="41" t="s">
        <v>303</v>
      </c>
      <c r="C120" s="142">
        <v>24556.42</v>
      </c>
      <c r="D120" s="44">
        <f t="shared" si="0"/>
        <v>3.0694148758778566E-4</v>
      </c>
      <c r="E120" s="41"/>
    </row>
    <row r="121" spans="1:5" x14ac:dyDescent="0.2">
      <c r="A121" s="43">
        <v>5138</v>
      </c>
      <c r="B121" s="41" t="s">
        <v>304</v>
      </c>
      <c r="C121" s="142">
        <v>907406.54</v>
      </c>
      <c r="D121" s="44">
        <f t="shared" si="0"/>
        <v>1.1342073202628297E-2</v>
      </c>
      <c r="E121" s="41"/>
    </row>
    <row r="122" spans="1:5" x14ac:dyDescent="0.2">
      <c r="A122" s="43">
        <v>5139</v>
      </c>
      <c r="B122" s="41" t="s">
        <v>305</v>
      </c>
      <c r="C122" s="142">
        <v>2075971.83</v>
      </c>
      <c r="D122" s="44">
        <f t="shared" si="0"/>
        <v>2.594848441631711E-2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13828574.469999999</v>
      </c>
      <c r="D123" s="112">
        <f t="shared" si="0"/>
        <v>0.17284943078185969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5448756.1799999997</v>
      </c>
      <c r="D124" s="112">
        <f t="shared" si="0"/>
        <v>6.8106398546381786E-2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5448756.1799999997</v>
      </c>
      <c r="D126" s="44">
        <f t="shared" si="0"/>
        <v>6.8106398546381786E-2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6544117.4500000002</v>
      </c>
      <c r="D133" s="112">
        <f t="shared" si="0"/>
        <v>8.1797800536567905E-2</v>
      </c>
      <c r="E133" s="41"/>
    </row>
    <row r="134" spans="1:5" x14ac:dyDescent="0.2">
      <c r="A134" s="43">
        <v>5241</v>
      </c>
      <c r="B134" s="41" t="s">
        <v>315</v>
      </c>
      <c r="C134" s="142">
        <v>6288663.4500000002</v>
      </c>
      <c r="D134" s="44">
        <f t="shared" si="0"/>
        <v>7.8604768703334466E-2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255454</v>
      </c>
      <c r="D136" s="44">
        <f t="shared" si="0"/>
        <v>3.1930318332334356E-3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1835700.84</v>
      </c>
      <c r="D138" s="112">
        <f t="shared" si="0"/>
        <v>2.2945231698910013E-2</v>
      </c>
      <c r="E138" s="41"/>
    </row>
    <row r="139" spans="1:5" x14ac:dyDescent="0.2">
      <c r="A139" s="43">
        <v>5251</v>
      </c>
      <c r="B139" s="41" t="s">
        <v>319</v>
      </c>
      <c r="C139" s="142">
        <v>95544</v>
      </c>
      <c r="D139" s="44">
        <f t="shared" si="0"/>
        <v>1.1942464532732132E-3</v>
      </c>
      <c r="E139" s="41"/>
    </row>
    <row r="140" spans="1:5" x14ac:dyDescent="0.2">
      <c r="A140" s="43">
        <v>5252</v>
      </c>
      <c r="B140" s="41" t="s">
        <v>320</v>
      </c>
      <c r="C140" s="142">
        <v>1740156.84</v>
      </c>
      <c r="D140" s="44">
        <f t="shared" si="0"/>
        <v>2.17509852456368E-2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134468</v>
      </c>
      <c r="D166" s="112">
        <f t="shared" si="1"/>
        <v>1.6807746386873317E-3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134468</v>
      </c>
      <c r="D167" s="112">
        <f t="shared" si="1"/>
        <v>1.6807746386873317E-3</v>
      </c>
      <c r="E167" s="41"/>
    </row>
    <row r="168" spans="1:5" x14ac:dyDescent="0.2">
      <c r="A168" s="43">
        <v>5411</v>
      </c>
      <c r="B168" s="41" t="s">
        <v>345</v>
      </c>
      <c r="C168" s="142">
        <v>134468</v>
      </c>
      <c r="D168" s="44">
        <f t="shared" si="1"/>
        <v>1.6807746386873317E-3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C101" zoomScale="98" zoomScaleNormal="98" workbookViewId="0">
      <selection activeCell="E168" sqref="E16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1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67816917.260000005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957750.52</v>
      </c>
      <c r="D15" s="144">
        <v>957750.52</v>
      </c>
      <c r="E15" s="144">
        <v>922580.98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12309.76</v>
      </c>
      <c r="D16" s="144">
        <v>12529.76</v>
      </c>
      <c r="E16" s="144">
        <v>231951.77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987908.84</v>
      </c>
      <c r="D20" s="144">
        <v>987908.84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111820.01</v>
      </c>
      <c r="D21" s="144">
        <v>111820.01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4243415.42</v>
      </c>
      <c r="D23" s="144">
        <v>4243415.42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256162.5</v>
      </c>
      <c r="D24" s="144">
        <v>256162.5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14443414.65</v>
      </c>
      <c r="D27" s="144">
        <v>14443414.65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404788727.74000001</v>
      </c>
      <c r="D56" s="144">
        <f>SUM(D57:D63)</f>
        <v>0</v>
      </c>
      <c r="E56" s="144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24702260.940000001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11394652.73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339223185.98000002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29468628.09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361880904.93000001</v>
      </c>
      <c r="D64" s="144">
        <f t="shared" ref="D64:E64" si="0">SUM(D65:D72)</f>
        <v>0</v>
      </c>
      <c r="E64" s="144">
        <f t="shared" si="0"/>
        <v>145546423.35000002</v>
      </c>
    </row>
    <row r="65" spans="1:9" x14ac:dyDescent="0.2">
      <c r="A65" s="16">
        <v>1241</v>
      </c>
      <c r="B65" s="14" t="s">
        <v>158</v>
      </c>
      <c r="C65" s="144">
        <v>15269287.359999999</v>
      </c>
      <c r="D65" s="144">
        <v>0</v>
      </c>
      <c r="E65" s="144">
        <v>8944580.6300000008</v>
      </c>
    </row>
    <row r="66" spans="1:9" x14ac:dyDescent="0.2">
      <c r="A66" s="16">
        <v>1242</v>
      </c>
      <c r="B66" s="14" t="s">
        <v>159</v>
      </c>
      <c r="C66" s="144">
        <v>4702122.37</v>
      </c>
      <c r="D66" s="144">
        <v>0</v>
      </c>
      <c r="E66" s="144">
        <v>2545903.33</v>
      </c>
    </row>
    <row r="67" spans="1:9" x14ac:dyDescent="0.2">
      <c r="A67" s="16">
        <v>1243</v>
      </c>
      <c r="B67" s="14" t="s">
        <v>160</v>
      </c>
      <c r="C67" s="144">
        <v>697157.57</v>
      </c>
      <c r="D67" s="144">
        <v>0</v>
      </c>
      <c r="E67" s="144">
        <v>113639.3</v>
      </c>
    </row>
    <row r="68" spans="1:9" x14ac:dyDescent="0.2">
      <c r="A68" s="16">
        <v>1244</v>
      </c>
      <c r="B68" s="14" t="s">
        <v>161</v>
      </c>
      <c r="C68" s="144">
        <v>92593530.659999996</v>
      </c>
      <c r="D68" s="144">
        <v>0</v>
      </c>
      <c r="E68" s="144">
        <v>51846502.68</v>
      </c>
    </row>
    <row r="69" spans="1:9" x14ac:dyDescent="0.2">
      <c r="A69" s="16">
        <v>1245</v>
      </c>
      <c r="B69" s="14" t="s">
        <v>162</v>
      </c>
      <c r="C69" s="144">
        <v>234791689.75</v>
      </c>
      <c r="D69" s="144">
        <v>0</v>
      </c>
      <c r="E69" s="144">
        <v>78393482.109999999</v>
      </c>
    </row>
    <row r="70" spans="1:9" x14ac:dyDescent="0.2">
      <c r="A70" s="16">
        <v>1246</v>
      </c>
      <c r="B70" s="14" t="s">
        <v>163</v>
      </c>
      <c r="C70" s="144">
        <v>13827117.220000001</v>
      </c>
      <c r="D70" s="144">
        <v>0</v>
      </c>
      <c r="E70" s="144">
        <v>3702315.3</v>
      </c>
    </row>
    <row r="71" spans="1:9" x14ac:dyDescent="0.2">
      <c r="A71" s="16">
        <v>1247</v>
      </c>
      <c r="B71" s="14" t="s">
        <v>164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135966.14000000001</v>
      </c>
      <c r="D76" s="144">
        <f>SUM(D77:D81)</f>
        <v>0</v>
      </c>
      <c r="E76" s="144">
        <f>SUM(E77:E81)</f>
        <v>80305.77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97600.55</v>
      </c>
      <c r="D77" s="144">
        <v>0</v>
      </c>
      <c r="E77" s="144">
        <v>77091.77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38365.589999999997</v>
      </c>
      <c r="D80" s="144">
        <v>0</v>
      </c>
      <c r="E80" s="144">
        <v>3214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1176759.67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1176759.67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12477406.149999999</v>
      </c>
      <c r="D110" s="144">
        <f>SUM(D111:D119)</f>
        <v>12477406.149999999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96425.21</v>
      </c>
      <c r="D111" s="144">
        <f>C111</f>
        <v>96425.21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1275534.57</v>
      </c>
      <c r="D112" s="144">
        <f t="shared" ref="D112:D119" si="1">C112</f>
        <v>1275534.57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2277274.06</v>
      </c>
      <c r="D113" s="144">
        <f t="shared" si="1"/>
        <v>2277274.06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173585.74</v>
      </c>
      <c r="D115" s="144">
        <f t="shared" si="1"/>
        <v>173585.74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1675831.89</v>
      </c>
      <c r="D117" s="144">
        <f t="shared" si="1"/>
        <v>1675831.89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6978754.6799999997</v>
      </c>
      <c r="D119" s="144">
        <f t="shared" si="1"/>
        <v>6978754.6799999997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15000000</v>
      </c>
      <c r="E144" s="14" t="str">
        <f>IF(OR(C144&lt;&gt;0,C145&lt;&gt;0,C146&lt;&gt;0,C147&lt;&gt;0,C148&lt;&gt;0,C149&lt;&gt;0,C150&lt;&gt;0,C151&lt;&gt;0),"","SIN INFORMACIÓN QUE REVELAR")</f>
        <v/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15000000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177223.26</v>
      </c>
      <c r="D167" s="117"/>
      <c r="E167" s="117" t="str">
        <f>IF(OR(C167&lt;&gt;0,C168&lt;&gt;0,C169&lt;&gt;0,C170&lt;&gt;0),"","SIN INFORMACIÓN QUE REVELAR")</f>
        <v/>
      </c>
    </row>
    <row r="168" spans="1:5" x14ac:dyDescent="0.2">
      <c r="A168" s="116">
        <v>2191</v>
      </c>
      <c r="B168" s="117" t="s">
        <v>582</v>
      </c>
      <c r="C168" s="146">
        <v>177223.26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1"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1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-79242435.150000006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1052896.68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73809998.700000003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805430953.58000004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67111.3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67111.3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37"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1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54854527.93</v>
      </c>
      <c r="D10" s="147">
        <v>44971481.329999998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67816917.260000005</v>
      </c>
      <c r="D12" s="147">
        <v>69747743.400000006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122671445.19</v>
      </c>
      <c r="D16" s="148">
        <f>SUM(D9:D15)</f>
        <v>114719224.73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53041497.780000001</v>
      </c>
      <c r="D21" s="148">
        <f>SUM(D22:D28)</f>
        <v>197106914.58000001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2295000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52266055.93</v>
      </c>
      <c r="D26" s="147">
        <v>169678556.83000001</v>
      </c>
    </row>
    <row r="27" spans="1:5" x14ac:dyDescent="0.2">
      <c r="A27" s="26">
        <v>1236</v>
      </c>
      <c r="B27" s="22" t="s">
        <v>155</v>
      </c>
      <c r="C27" s="147">
        <v>775441.85</v>
      </c>
      <c r="D27" s="147">
        <v>25133357.75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195111.44999999998</v>
      </c>
      <c r="D29" s="148">
        <f>SUM(D30:D37)</f>
        <v>248198001.42999998</v>
      </c>
    </row>
    <row r="30" spans="1:5" x14ac:dyDescent="0.2">
      <c r="A30" s="26">
        <v>1241</v>
      </c>
      <c r="B30" s="22" t="s">
        <v>158</v>
      </c>
      <c r="C30" s="147">
        <v>156611.04999999999</v>
      </c>
      <c r="D30" s="147">
        <v>1540978.4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977652.13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572694.36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9926330.0899999999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230969817</v>
      </c>
    </row>
    <row r="35" spans="1:5" x14ac:dyDescent="0.2">
      <c r="A35" s="26">
        <v>1246</v>
      </c>
      <c r="B35" s="22" t="s">
        <v>163</v>
      </c>
      <c r="C35" s="147">
        <v>38500.400000000001</v>
      </c>
      <c r="D35" s="147">
        <v>4210529.45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53236609.230000004</v>
      </c>
      <c r="D44" s="148">
        <f>D21+D29+D38</f>
        <v>445304916.00999999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73809998.700000003</v>
      </c>
      <c r="D48" s="148">
        <v>223549712.40000001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1208011.3700000001</v>
      </c>
      <c r="D49" s="148">
        <f>D54+D66+D94+D97+D50</f>
        <v>56724802.469999999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134468</v>
      </c>
      <c r="D54" s="148">
        <f>D55+D57+D59+D61+D63</f>
        <v>711823.12</v>
      </c>
    </row>
    <row r="55" spans="1:4" x14ac:dyDescent="0.2">
      <c r="A55" s="26">
        <v>5410</v>
      </c>
      <c r="B55" s="22" t="s">
        <v>511</v>
      </c>
      <c r="C55" s="147">
        <f>C56</f>
        <v>134468</v>
      </c>
      <c r="D55" s="147">
        <f>D56</f>
        <v>711823.12</v>
      </c>
    </row>
    <row r="56" spans="1:4" x14ac:dyDescent="0.2">
      <c r="A56" s="26">
        <v>5411</v>
      </c>
      <c r="B56" s="22" t="s">
        <v>345</v>
      </c>
      <c r="C56" s="147">
        <v>134468</v>
      </c>
      <c r="D56" s="147">
        <v>711823.12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21648917.530000001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21648917.530000001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21563526.879999999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8768.6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76622.05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24164468.789999999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24164468.789999999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24164468.789999999</v>
      </c>
    </row>
    <row r="97" spans="1:4" x14ac:dyDescent="0.2">
      <c r="A97" s="33">
        <v>2110</v>
      </c>
      <c r="B97" s="85" t="s">
        <v>522</v>
      </c>
      <c r="C97" s="148">
        <f>SUM(C98:C102)</f>
        <v>1073543.3700000001</v>
      </c>
      <c r="D97" s="148">
        <f>SUM(D98:D102)</f>
        <v>10199593.030000001</v>
      </c>
    </row>
    <row r="98" spans="1:4" x14ac:dyDescent="0.2">
      <c r="A98" s="26">
        <v>2111</v>
      </c>
      <c r="B98" s="22" t="s">
        <v>523</v>
      </c>
      <c r="C98" s="147">
        <v>676670.27</v>
      </c>
      <c r="D98" s="147">
        <v>1186444.77</v>
      </c>
    </row>
    <row r="99" spans="1:4" x14ac:dyDescent="0.2">
      <c r="A99" s="26">
        <v>2112</v>
      </c>
      <c r="B99" s="22" t="s">
        <v>524</v>
      </c>
      <c r="C99" s="147">
        <v>221805.1</v>
      </c>
      <c r="D99" s="147">
        <v>1582518.49</v>
      </c>
    </row>
    <row r="100" spans="1:4" x14ac:dyDescent="0.2">
      <c r="A100" s="26">
        <v>2112</v>
      </c>
      <c r="B100" s="22" t="s">
        <v>525</v>
      </c>
      <c r="C100" s="147">
        <v>175068</v>
      </c>
      <c r="D100" s="147">
        <v>2691962.73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4738667.04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5.2041704279304213E-18</v>
      </c>
      <c r="D112" s="151">
        <f>+D113+D135</f>
        <v>1951864.31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5.2041704279304213E-18</v>
      </c>
      <c r="D135" s="148">
        <f>SUM(D136:D144)</f>
        <v>1951864.31</v>
      </c>
    </row>
    <row r="136" spans="1:4" x14ac:dyDescent="0.2">
      <c r="A136" s="26">
        <v>1124</v>
      </c>
      <c r="B136" s="86" t="s">
        <v>530</v>
      </c>
      <c r="C136" s="160">
        <v>-0.09</v>
      </c>
      <c r="D136" s="147">
        <v>-0.55000000000000004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0.01</v>
      </c>
    </row>
    <row r="139" spans="1:4" x14ac:dyDescent="0.2">
      <c r="A139" s="26">
        <v>1124</v>
      </c>
      <c r="B139" s="86" t="s">
        <v>533</v>
      </c>
      <c r="C139" s="160">
        <v>0.1</v>
      </c>
      <c r="D139" s="147">
        <v>1951853.11</v>
      </c>
    </row>
    <row r="140" spans="1:4" x14ac:dyDescent="0.2">
      <c r="A140" s="26">
        <v>1124</v>
      </c>
      <c r="B140" s="86" t="s">
        <v>534</v>
      </c>
      <c r="C140" s="147">
        <v>-0.08</v>
      </c>
      <c r="D140" s="147">
        <v>11.02</v>
      </c>
    </row>
    <row r="141" spans="1:4" x14ac:dyDescent="0.2">
      <c r="A141" s="26">
        <v>1124</v>
      </c>
      <c r="B141" s="86" t="s">
        <v>535</v>
      </c>
      <c r="C141" s="147">
        <v>0.06</v>
      </c>
      <c r="D141" s="147">
        <v>0.72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0.01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75018010.070000008</v>
      </c>
      <c r="D145" s="148">
        <f>D48+D49+D103-D109-D112</f>
        <v>278322650.56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D17" sqref="D1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153813585.68000001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153813585.68000001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134783192.69999999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54779605.720000006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156611.04999999999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38500.400000000001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53407266.710000001</v>
      </c>
    </row>
    <row r="21" spans="1:3" x14ac:dyDescent="0.2">
      <c r="A21" s="76" t="s">
        <v>478</v>
      </c>
      <c r="B21" s="63" t="s">
        <v>453</v>
      </c>
      <c r="C21" s="93">
        <v>775441.85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401785.71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80003586.979999989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78" workbookViewId="0">
      <selection activeCell="G11" sqref="G1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1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567840000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-421621144.31999999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7594730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-153813585.68000001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-567840000</v>
      </c>
    </row>
    <row r="51" spans="1:3" x14ac:dyDescent="0.2">
      <c r="A51" s="22">
        <v>8220</v>
      </c>
      <c r="B51" s="103" t="s">
        <v>46</v>
      </c>
      <c r="C51" s="161">
        <v>369139215.06999999</v>
      </c>
    </row>
    <row r="52" spans="1:3" x14ac:dyDescent="0.2">
      <c r="A52" s="22">
        <v>8230</v>
      </c>
      <c r="B52" s="103" t="s">
        <v>600</v>
      </c>
      <c r="C52" s="161">
        <v>-149710799.02000001</v>
      </c>
    </row>
    <row r="53" spans="1:3" x14ac:dyDescent="0.2">
      <c r="A53" s="22">
        <v>8240</v>
      </c>
      <c r="B53" s="103" t="s">
        <v>45</v>
      </c>
      <c r="C53" s="161">
        <v>213628391.25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2214754.15</v>
      </c>
    </row>
    <row r="56" spans="1:3" x14ac:dyDescent="0.2">
      <c r="A56" s="22">
        <v>8270</v>
      </c>
      <c r="B56" s="103" t="s">
        <v>42</v>
      </c>
      <c r="C56" s="161">
        <v>132568438.55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Lalo</cp:lastModifiedBy>
  <cp:lastPrinted>2019-02-13T21:19:08Z</cp:lastPrinted>
  <dcterms:created xsi:type="dcterms:W3CDTF">2012-12-11T20:36:24Z</dcterms:created>
  <dcterms:modified xsi:type="dcterms:W3CDTF">2025-04-30T15:09:27Z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