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1" l="1"/>
  <c r="D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E160" i="59" s="1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66" i="62"/>
  <c r="C49" i="62" s="1"/>
  <c r="C145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<sst xmlns="http://schemas.openxmlformats.org/spreadsheetml/2006/main" count="866" uniqueCount="610">
  <si>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</si>
  <si>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</si>
  <si>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</si>
  <si>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</si>
  <si>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</si>
  <si>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</si>
  <si>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</si>
  <si>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</si>
  <si>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</si>
  <si>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</si>
  <si>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</si>
  <si>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</si>
  <si>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</si>
  <si>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</si>
  <si>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</si>
  <si>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</si>
  <si>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</si>
  <si>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</si>
  <si>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</si>
  <si>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</si>
  <si>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</si>
  <si>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</si>
  <si>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</si>
  <si>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</si>
  <si>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</si>
  <si>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</si>
  <si>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</si>
  <si>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</si>
  <si>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</si>
  <si>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</si>
  <si>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</si>
  <si>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</si>
  <si>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</si>
  <si>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</si>
  <si>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</si>
  <si>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</si>
  <si>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</si>
  <si>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</si>
  <si>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</si>
  <si>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</si>
  <si>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</si>
  <si>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</si>
  <si>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</si>
  <si>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</si>
  <si>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</si>
  <si>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</si>
  <si>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</si>
  <si>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</si>
  <si>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</si>
  <si>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</si>
  <si>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</si>
  <si>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</si>
  <si>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</si>
  <si>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</si>
  <si>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</si>
  <si>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</si>
  <si>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</si>
  <si>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</si>
  <si>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</si>
  <si>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</si>
  <si>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</si>
  <si>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</si>
  <si>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</si>
  <si>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</si>
  <si>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</si>
  <si>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</si>
  <si>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</si>
  <si>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</si>
  <si>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</si>
  <si>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</si>
  <si>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</si>
  <si>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</si>
  <si>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</si>
  <si>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</si>
  <si>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</si>
  <si>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</si>
  <si>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</si>
  <si>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</si>
  <si>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</si>
  <si>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</si>
  <si>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</si>
  <si>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</si>
  <si>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</si>
  <si>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</si>
  <si>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</si>
  <si>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</si>
  <si>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</si>
  <si>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</si>
  <si>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</si>
  <si>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</si>
  <si>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</si>
  <si>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</si>
  <si>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</si>
  <si>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</si>
  <si>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</si>
  <si>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</si>
  <si>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</si>
  <si>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</si>
  <si>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</si>
  <si>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</si>
  <si>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</si>
  <si>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</si>
  <si>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</si>
  <si>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</si>
  <si>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</si>
  <si>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</si>
  <si>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</si>
  <si>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</si>
  <si>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</si>
  <si>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</si>
  <si>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</si>
  <si>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</si>
  <si>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</si>
  <si>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</si>
  <si>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</si>
  <si>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</si>
  <si>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</si>
  <si>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</si>
  <si>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</si>
  <si>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</si>
  <si>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</si>
  <si>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</si>
  <si>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</si>
  <si>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</si>
  <si>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</si>
  <si>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</si>
  <si>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</si>
  <si>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</si>
  <si>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</si>
  <si>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</si>
  <si>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</si>
  <si>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</si>
  <si>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</si>
  <si>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</si>
  <si>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</si>
  <si>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</si>
  <si>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</si>
  <si>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</si>
  <si>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</si>
  <si>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</si>
  <si>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</si>
  <si>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</si>
  <si>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</si>
  <si>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</si>
  <si>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</si>
  <si>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</si>
  <si>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</si>
  <si>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</si>
  <si>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</si>
  <si>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</si>
  <si>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</si>
  <si>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</si>
  <si>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</si>
  <si>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</si>
  <si>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</si>
  <si>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</si>
  <si>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</si>
  <si>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</si>
  <si>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</si>
  <si>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</si>
  <si>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</si>
  <si>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</si>
  <si>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</si>
  <si>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</si>
  <si>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</si>
  <si>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</si>
  <si>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</si>
  <si>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</si>
  <si>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</si>
  <si>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</si>
  <si>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</si>
  <si>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</si>
  <si>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</si>
  <si>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</si>
  <si>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</si>
  <si>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</si>
  <si>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</si>
  <si>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</si>
  <si>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</si>
  <si>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</si>
  <si>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</si>
  <si>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</si>
  <si>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</si>
  <si>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</si>
  <si>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</si>
  <si>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</si>
  <si>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</si>
  <si>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</si>
  <si>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</si>
  <si>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</si>
  <si>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</si>
  <si>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</si>
  <si>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</si>
  <si>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</si>
  <si>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</si>
  <si>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</si>
  <si>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</si>
  <si>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</si>
  <si>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</si>
  <si>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</si>
  <si>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</si>
  <si>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</si>
  <si>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</si>
  <si>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</si>
  <si>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</si>
  <si>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</si>
  <si>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</si>
  <si>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</si>
  <si>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</si>
  <si>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</si>
  <si>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</si>
  <si>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</si>
  <si>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</si>
  <si>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</si>
  <si>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</si>
  <si>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</si>
  <si>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</si>
  <si>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</si>
  <si>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</si>
  <si>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</si>
  <si>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</si>
  <si>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</si>
  <si>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</si>
  <si>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</si>
  <si>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</si>
  <si>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</si>
  <si>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</si>
  <si>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</si>
  <si>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</si>
  <si>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</si>
  <si>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</si>
  <si>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</si>
  <si>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</si>
  <si>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</si>
  <si>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</si>
  <si>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</si>
  <si>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</si>
  <si>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</si>
  <si>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</si>
  <si>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</si>
  <si>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</si>
  <si>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</si>
  <si>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</si>
  <si>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</si>
  <si>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</si>
  <si>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</si>
  <si>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</si>
  <si>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</si>
  <si>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</si>
  <si>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</si>
  <si>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</si>
  <si>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</si>
  <si>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</si>
  <si>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</si>
  <si>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</si>
  <si>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</si>
  <si>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</si>
  <si>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</si>
  <si>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</si>
  <si>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</si>
  <si>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</si>
  <si>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</si>
  <si>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</si>
  <si>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</si>
  <si>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</si>
  <si>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</si>
  <si>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</si>
  <si>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</si>
  <si>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</si>
  <si>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</si>
  <si>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</si>
  <si>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</si>
  <si>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</si>
  <si>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</si>
  <si>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</si>
  <si>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</si>
  <si>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</si>
  <si>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</si>
  <si>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</si>
  <si>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</si>
  <si>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</si>
  <si>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</si>
  <si>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</si>
  <si>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</si>
  <si>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</si>
  <si>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</si>
  <si>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</si>
  <si>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</si>
  <si>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</si>
  <si>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</si>
  <si>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</si>
  <si>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</si>
  <si>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</si>
  <si>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</si>
  <si>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</si>
  <si>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</si>
  <si>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</si>
  <si>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</si>
  <si>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</si>
  <si>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</si>
  <si>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</si>
  <si>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</si>
  <si>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</si>
  <si>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</si>
  <si>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</si>
  <si>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</si>
  <si>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</si>
  <si>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</si>
  <si>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</si>
  <si>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</si>
  <si>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</si>
  <si>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</si>
  <si>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</si>
  <si>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</si>
  <si>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</si>
  <si>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</si>
  <si>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</si>
  <si>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</si>
  <si>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</si>
  <si>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</si>
  <si>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</si>
  <si>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</si>
  <si>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</si>
  <si>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</si>
  <si>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</si>
  <si>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</si>
  <si>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</si>
  <si>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</si>
  <si>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</si>
  <si>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</si>
  <si>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</si>
  <si>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</si>
  <si>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</si>
  <si>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</si>
  <si>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</si>
  <si>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</si>
  <si>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</si>
  <si>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</si>
  <si>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</si>
  <si>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</si>
  <si>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</si>
  <si>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</si>
  <si>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</si>
  <si>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</si>
  <si>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</si>
  <si>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</si>
  <si>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</si>
  <si>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</si>
  <si>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</si>
  <si>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</si>
  <si>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</si>
  <si>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</si>
  <si>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</si>
  <si>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</si>
  <si>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</si>
  <si>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</si>
  <si>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</si>
  <si>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</si>
  <si>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</si>
  <si>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</si>
  <si>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</si>
  <si>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</si>
  <si>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</si>
  <si>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</si>
  <si>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</si>
  <si>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</si>
  <si>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</si>
  <si>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</si>
  <si>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</si>
  <si>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</si>
  <si>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</si>
  <si>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</si>
  <si>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</si>
  <si>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</si>
  <si>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</si>
  <si>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</si>
  <si>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</si>
  <si>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</si>
  <si>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</si>
  <si>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</si>
  <si>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</si>
  <si>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</si>
  <si>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</si>
  <si>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</si>
  <si>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</si>
  <si>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</si>
  <si>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</si>
  <si>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</si>
  <si>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</si>
  <si>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</si>
  <si>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</si>
  <si>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</si>
  <si>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</si>
  <si>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</si>
  <si>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</si>
  <si>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</si>
  <si>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</si>
  <si>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</si>
  <si>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</si>
  <si>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</si>
  <si>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</si>
  <si>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</si>
  <si>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</si>
  <si>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</si>
  <si>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</si>
  <si>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</si>
  <si>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</si>
  <si>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</si>
  <si>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</si>
  <si>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</si>
  <si>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</si>
  <si>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</si>
  <si>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</si>
  <si>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</si>
  <si>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</si>
  <si>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</si>
  <si>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</si>
  <si>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</si>
  <si>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</si>
  <si>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</si>
  <si>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</si>
  <si>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</si>
  <si>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</si>
  <si>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</si>
  <si>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</si>
  <si>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</si>
  <si>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</si>
  <si>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</si>
  <si>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</si>
  <si>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</si>
  <si>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</si>
  <si>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</si>
  <si>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</si>
  <si>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</si>
  <si>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</si>
  <si>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</si>
  <si>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</si>
  <si>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</si>
  <si>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</si>
  <si>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</si>
  <si>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</si>
  <si>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</si>
  <si>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</si>
  <si>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</si>
  <si>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</si>
  <si>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</si>
  <si>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</si>
  <si>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</si>
  <si>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</si>
  <si>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</si>
  <si>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</si>
  <si>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</si>
  <si>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</si>
  <si>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</si>
  <si>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</si>
  <si>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</si>
  <si>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</si>
  <si>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</si>
  <si>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</si>
  <si>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</si>
  <si>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</si>
  <si>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</si>
  <si>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</si>
  <si>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</si>
  <si>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</si>
  <si>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</si>
  <si>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</si>
  <si>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</si>
  <si>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</si>
  <si>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</si>
  <si>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</si>
  <si>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</si>
  <si>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</si>
  <si>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</si>
  <si>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</si>
  <si>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</si>
  <si>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</si>
  <si>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</si>
  <si>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</si>
  <si>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</si>
  <si>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</si>
  <si>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</si>
  <si>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</si>
  <si>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</si>
  <si>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</si>
  <si>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</si>
  <si>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</si>
  <si>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</si>
  <si>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</si>
  <si>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</si>
  <si>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</si>
  <si>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</si>
  <si>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</si>
  <si>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</si>
  <si>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</si>
  <si>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</si>
  <si>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</si>
  <si>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</si>
  <si>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</si>
  <si>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</si>
  <si>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</si>
  <si>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</si>
  <si>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</si>
  <si>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</si>
  <si>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</si>
  <si>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</si>
  <si>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</si>
  <si>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</si>
  <si>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</si>
  <si>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</si>
  <si>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</si>
  <si>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</si>
  <si>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</si>
  <si>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</si>
  <si>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</si>
  <si>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</si>
  <si>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</si>
  <si>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</si>
  <si>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</si>
  <si>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</si>
  <si>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</si>
  <si>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</si>
  <si>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</si>
  <si>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</si>
  <si>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</si>
  <si>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</si>
  <si>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</si>
  <si>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</si>
  <si>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</si>
  <si>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</si>
  <si>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</si>
  <si>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</si>
  <si>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</si>
  <si>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</si>
  <si>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</si>
  <si>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</si>
  <si>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</si>
  <si>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</si>
  <si>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</si>
  <si>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</si>
  <si>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</si>
  <si>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</si>
  <si>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</si>
  <si>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</si>
  <si>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</si>
  <si>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</si>
  <si>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</si>
  <si>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</si>
  <si>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</si>
  <si>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</si>
  <si>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</si>
  <si>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</si>
  <si>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</si>
  <si>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</si>
  <si>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</si>
  <si>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</si>
  <si>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</si>
  <si>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</si>
  <si>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</si>
  <si>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</si>
  <si>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</si>
  <si>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</si>
  <si>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</si>
  <si>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</si>
  <si>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</si>
  <si>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</si>
  <si>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</si>
  <si>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</si>
  <si>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</si>
  <si>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</si>
  <si>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</si>
  <si>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</si>
  <si>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</si>
  <si>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</si>
  <si>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</si>
  <si>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</si>
  <si>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</si>
  <si>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</si>
  <si>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</si>
  <si>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</si>
  <si>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</si>
  <si>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</si>
  <si>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</si>
  <si>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</si>
  <si>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</si>
  <si>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</si>
  <si>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</si>
  <si>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</si>
  <si>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</si>
  <si>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</si>
  <si>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</si>
  <si>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</si>
  <si>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</si>
  <si>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</si>
  <si>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</si>
  <si>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</si>
  <si>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</si>
  <si>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</si>
  <si>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</si>
  <si>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</si>
  <si>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</si>
  <si>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</si>
  <si>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Casa de la Cultura del Municipio de Valle de Santiago, Gto.</t>
  </si>
  <si>
    <t>Del 1 de Enero al 31 de Marzo de 2025</t>
  </si>
  <si>
    <t>___________________________________________________</t>
  </si>
  <si>
    <t>DIRECTOR DE CASA DE LA CULTURA</t>
  </si>
  <si>
    <t>LIC. ZURIEL JONATHAN NEGRETE RIVERO</t>
  </si>
  <si>
    <t>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</si>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</sst>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" fillId="0" borderId="0" xfId="0" applyFont="1" applyAlignment="1" applyProtection="1">
      <alignment horizontal="center"/>
      <protection locked="0"/>
    </xf>
    <xf numFmtId="0" fontId="17" fillId="0" borderId="0" xfId="10" applyFo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149999999999999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5" x14ac:dyDescent="0.2">
      <c r="A33" s="4"/>
      <c r="B33" s="7"/>
    </row>
    <row r="34" spans="1:5" x14ac:dyDescent="0.2">
      <c r="A34" s="4"/>
      <c r="B34" s="6"/>
    </row>
    <row r="35" spans="1:5" x14ac:dyDescent="0.2">
      <c r="A35" s="35" t="s">
        <v>36</v>
      </c>
      <c r="B35" s="36" t="s">
        <v>31</v>
      </c>
    </row>
    <row r="36" spans="1:5" x14ac:dyDescent="0.2">
      <c r="A36" s="35" t="s">
        <v>37</v>
      </c>
      <c r="B36" s="36" t="s">
        <v>32</v>
      </c>
    </row>
    <row r="37" spans="1:5" x14ac:dyDescent="0.2">
      <c r="A37" s="4"/>
      <c r="B37" s="7"/>
    </row>
    <row r="38" spans="1:5" x14ac:dyDescent="0.2">
      <c r="A38" s="4"/>
      <c r="B38" s="5" t="s">
        <v>34</v>
      </c>
    </row>
    <row r="39" spans="1:5" x14ac:dyDescent="0.2">
      <c r="A39" s="4" t="s">
        <v>35</v>
      </c>
      <c r="B39" s="36" t="s">
        <v>28</v>
      </c>
    </row>
    <row r="40" spans="1:5" x14ac:dyDescent="0.2">
      <c r="A40" s="4"/>
      <c r="B40" s="36" t="s">
        <v>517</v>
      </c>
    </row>
    <row r="41" spans="1:5" x14ac:dyDescent="0.2">
      <c r="A41" s="4"/>
      <c r="B41" s="36" t="s">
        <v>555</v>
      </c>
    </row>
    <row r="42" spans="1:5" x14ac:dyDescent="0.2">
      <c r="A42" s="4"/>
      <c r="B42" s="36" t="s">
        <v>556</v>
      </c>
    </row>
    <row r="43" spans="1:5" ht="12" thickBot="1" x14ac:dyDescent="0.25">
      <c r="A43" s="8"/>
      <c r="B43" s="9"/>
    </row>
    <row r="45" spans="1:5" x14ac:dyDescent="0.2">
      <c r="A45" s="1" t="s">
        <v>518</v>
      </c>
    </row>
    <row r="47" spans="1:5" x14ac:dyDescent="0.2">
      <c r="A47" s="197" t="s">
        <v>604</v>
      </c>
      <c r="B47" s="197"/>
      <c r="C47" s="197" t="s">
        <v>607</v>
      </c>
      <c r="D47" s="197"/>
      <c r="E47" s="197"/>
    </row>
    <row r="48" spans="1:5" x14ac:dyDescent="0.2">
      <c r="A48" s="197" t="s">
        <v>605</v>
      </c>
      <c r="B48" s="197"/>
      <c r="C48" s="197" t="s">
        <v>608</v>
      </c>
      <c r="D48" s="197"/>
      <c r="E48" s="197"/>
    </row>
    <row r="49" spans="1:5" x14ac:dyDescent="0.2">
      <c r="A49" s="197" t="s">
        <v>606</v>
      </c>
      <c r="B49" s="197"/>
      <c r="C49" s="197" t="s">
        <v>609</v>
      </c>
      <c r="D49" s="197"/>
      <c r="E49" s="197"/>
    </row>
  </sheetData>
  <sheetProtection formatCells="0" formatColumns="0" formatRows="0" autoFilter="0" pivotTables="0"/>
  <mergeCells count="10">
    <mergeCell ref="A48:B48"/>
    <mergeCell ref="A49:B49"/>
    <mergeCell ref="C47:E47"/>
    <mergeCell ref="C48:E48"/>
    <mergeCell ref="C49:E49"/>
    <mergeCell ref="A1:B1"/>
    <mergeCell ref="A2:B2"/>
    <mergeCell ref="A3:B3"/>
    <mergeCell ref="A4:D4"/>
    <mergeCell ref="A47:B47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1194892.8</v>
      </c>
      <c r="D9" s="78"/>
      <c r="E9" s="39"/>
    </row>
    <row r="10" spans="1:5" x14ac:dyDescent="0.2">
      <c r="A10" s="109">
        <v>4100</v>
      </c>
      <c r="B10" s="108" t="s">
        <v>223</v>
      </c>
      <c r="C10" s="141">
        <f>SUM(C11+C21+C27+C30+C36+C39+C48)</f>
        <v>138360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138360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138360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1056532.8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1056532.8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1056532.8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817506.59</v>
      </c>
      <c r="D94" s="112">
        <v>1</v>
      </c>
      <c r="E94" s="41"/>
    </row>
    <row r="95" spans="1:5" x14ac:dyDescent="0.2">
      <c r="A95" s="111">
        <v>5100</v>
      </c>
      <c r="B95" s="108" t="s">
        <v>278</v>
      </c>
      <c r="C95" s="141">
        <f>C96+C103+C113</f>
        <v>817506.59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513183.49</v>
      </c>
      <c r="D96" s="112">
        <f t="shared" ref="D96:D159" si="0">C96/$C$94</f>
        <v>0.62774232804655439</v>
      </c>
      <c r="E96" s="41"/>
    </row>
    <row r="97" spans="1:5" x14ac:dyDescent="0.2">
      <c r="A97" s="43">
        <v>5111</v>
      </c>
      <c r="B97" s="41" t="s">
        <v>280</v>
      </c>
      <c r="C97" s="142">
        <v>320748.51</v>
      </c>
      <c r="D97" s="44">
        <f t="shared" si="0"/>
        <v>0.39234975463622873</v>
      </c>
      <c r="E97" s="41"/>
    </row>
    <row r="98" spans="1:5" x14ac:dyDescent="0.2">
      <c r="A98" s="43">
        <v>5112</v>
      </c>
      <c r="B98" s="41" t="s">
        <v>281</v>
      </c>
      <c r="C98" s="142">
        <v>134420</v>
      </c>
      <c r="D98" s="44">
        <f t="shared" si="0"/>
        <v>0.16442680908541668</v>
      </c>
      <c r="E98" s="41"/>
    </row>
    <row r="99" spans="1:5" x14ac:dyDescent="0.2">
      <c r="A99" s="43">
        <v>5113</v>
      </c>
      <c r="B99" s="41" t="s">
        <v>282</v>
      </c>
      <c r="C99" s="142">
        <v>7558.25</v>
      </c>
      <c r="D99" s="44">
        <f t="shared" si="0"/>
        <v>9.2454912198322459E-3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50456.73</v>
      </c>
      <c r="D101" s="44">
        <f t="shared" si="0"/>
        <v>6.1720273105076752E-2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44316.11</v>
      </c>
      <c r="D103" s="112">
        <f t="shared" si="0"/>
        <v>5.4208871881999146E-2</v>
      </c>
      <c r="E103" s="41"/>
    </row>
    <row r="104" spans="1:5" x14ac:dyDescent="0.2">
      <c r="A104" s="43">
        <v>5121</v>
      </c>
      <c r="B104" s="41" t="s">
        <v>287</v>
      </c>
      <c r="C104" s="142">
        <v>34430.080000000002</v>
      </c>
      <c r="D104" s="44">
        <f t="shared" si="0"/>
        <v>4.2115966306767026E-2</v>
      </c>
      <c r="E104" s="41"/>
    </row>
    <row r="105" spans="1:5" x14ac:dyDescent="0.2">
      <c r="A105" s="43">
        <v>5122</v>
      </c>
      <c r="B105" s="41" t="s">
        <v>288</v>
      </c>
      <c r="C105" s="142">
        <v>4296.26</v>
      </c>
      <c r="D105" s="44">
        <f t="shared" si="0"/>
        <v>5.2553215503742916E-3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5589.77</v>
      </c>
      <c r="D109" s="44">
        <f t="shared" si="0"/>
        <v>6.8375840248578309E-3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260006.99</v>
      </c>
      <c r="D113" s="112">
        <f t="shared" si="0"/>
        <v>0.31804880007144654</v>
      </c>
      <c r="E113" s="41"/>
    </row>
    <row r="114" spans="1:5" x14ac:dyDescent="0.2">
      <c r="A114" s="43">
        <v>5131</v>
      </c>
      <c r="B114" s="41" t="s">
        <v>297</v>
      </c>
      <c r="C114" s="142">
        <v>9882</v>
      </c>
      <c r="D114" s="44">
        <f t="shared" si="0"/>
        <v>1.2087975951362056E-2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0</v>
      </c>
      <c r="D116" s="44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42">
        <v>16803.43</v>
      </c>
      <c r="D117" s="44">
        <f t="shared" si="0"/>
        <v>2.055448874118556E-2</v>
      </c>
      <c r="E117" s="41"/>
    </row>
    <row r="118" spans="1:5" x14ac:dyDescent="0.2">
      <c r="A118" s="43">
        <v>5135</v>
      </c>
      <c r="B118" s="41" t="s">
        <v>301</v>
      </c>
      <c r="C118" s="142">
        <v>37600.04</v>
      </c>
      <c r="D118" s="44">
        <f t="shared" si="0"/>
        <v>4.5993561960154965E-2</v>
      </c>
      <c r="E118" s="41"/>
    </row>
    <row r="119" spans="1:5" x14ac:dyDescent="0.2">
      <c r="A119" s="43">
        <v>5136</v>
      </c>
      <c r="B119" s="41" t="s">
        <v>302</v>
      </c>
      <c r="C119" s="142">
        <v>6890.4</v>
      </c>
      <c r="D119" s="44">
        <f t="shared" si="0"/>
        <v>8.4285559092557288E-3</v>
      </c>
      <c r="E119" s="41"/>
    </row>
    <row r="120" spans="1:5" x14ac:dyDescent="0.2">
      <c r="A120" s="43">
        <v>5137</v>
      </c>
      <c r="B120" s="41" t="s">
        <v>303</v>
      </c>
      <c r="C120" s="142">
        <v>1026</v>
      </c>
      <c r="D120" s="44">
        <f t="shared" si="0"/>
        <v>1.2550357545130003E-3</v>
      </c>
      <c r="E120" s="41"/>
    </row>
    <row r="121" spans="1:5" x14ac:dyDescent="0.2">
      <c r="A121" s="43">
        <v>5138</v>
      </c>
      <c r="B121" s="41" t="s">
        <v>304</v>
      </c>
      <c r="C121" s="142">
        <v>176315.12</v>
      </c>
      <c r="D121" s="44">
        <f t="shared" si="0"/>
        <v>0.21567424918250505</v>
      </c>
      <c r="E121" s="41"/>
    </row>
    <row r="122" spans="1:5" x14ac:dyDescent="0.2">
      <c r="A122" s="43">
        <v>5139</v>
      </c>
      <c r="B122" s="41" t="s">
        <v>305</v>
      </c>
      <c r="C122" s="142">
        <v>11490</v>
      </c>
      <c r="D122" s="44">
        <f t="shared" si="0"/>
        <v>1.405493257247015E-2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2" sqref="A2:F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</row>
    <row r="10" spans="1:8" x14ac:dyDescent="0.2">
      <c r="A10" s="16">
        <v>1115</v>
      </c>
      <c r="B10" s="14" t="s">
        <v>118</v>
      </c>
      <c r="C10" s="144">
        <v>0</v>
      </c>
      <c r="E10" s="14" t="str">
        <f>IF(OR(C9&gt;0,C10&gt;0,C11&gt;0),"","SIN INFORMACIÓN QUE REVELAR")</f>
        <v>SIN INFORMACIÓN QUE REVELAR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-0.2</v>
      </c>
      <c r="D15" s="144">
        <v>-0.2</v>
      </c>
      <c r="E15" s="144">
        <v>-0.2</v>
      </c>
      <c r="F15" s="144">
        <v>0</v>
      </c>
      <c r="G15" s="144">
        <v>0</v>
      </c>
    </row>
    <row r="16" spans="1:8" x14ac:dyDescent="0.2">
      <c r="A16" s="16">
        <v>1124</v>
      </c>
      <c r="B16" s="14" t="s">
        <v>122</v>
      </c>
      <c r="C16" s="144">
        <v>3063.32</v>
      </c>
      <c r="D16" s="144">
        <v>3063.32</v>
      </c>
      <c r="E16" s="144">
        <v>3096.76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81500</v>
      </c>
      <c r="D20" s="144">
        <v>81500</v>
      </c>
      <c r="E20" s="144">
        <v>0</v>
      </c>
      <c r="F20" s="144">
        <v>0</v>
      </c>
      <c r="G20" s="144">
        <v>0</v>
      </c>
    </row>
    <row r="21" spans="1:8" x14ac:dyDescent="0.2">
      <c r="A21" s="16">
        <v>1125</v>
      </c>
      <c r="B21" s="14" t="s">
        <v>129</v>
      </c>
      <c r="C21" s="144">
        <v>3000</v>
      </c>
      <c r="D21" s="144">
        <v>3000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  <c r="E35" s="14" t="str">
        <f>IF(OR(C34&gt;0,C35&gt;0,C36&gt;0,C32&gt;0,C33&gt;0,C37&gt;0),"","SIN INFORMACIÓN QUE REVELAR")</f>
        <v>SIN INFORMACIÓN QUE REVELAR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</row>
    <row r="42" spans="1:8" x14ac:dyDescent="0.2">
      <c r="A42" s="16">
        <v>1151</v>
      </c>
      <c r="B42" s="14" t="s">
        <v>145</v>
      </c>
      <c r="C42" s="144">
        <v>0</v>
      </c>
      <c r="E42" s="14" t="str">
        <f>IF(OR(C41&gt;0,C42&gt;0),"","SIN INFORMACIÓN QUE REVELAR")</f>
        <v>SIN INFORMACIÓN QUE REVELAR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</row>
    <row r="51" spans="1:10" x14ac:dyDescent="0.2">
      <c r="A51" s="16">
        <v>1212</v>
      </c>
      <c r="B51" s="14" t="s">
        <v>560</v>
      </c>
      <c r="C51" s="144">
        <v>0</v>
      </c>
      <c r="E51" s="14" t="str">
        <f>IF(OR(C50&gt;0,C51&gt;0,C52&gt;0),"","SIN INFORMACIÓN QUE REVELAR")</f>
        <v>SIN INFORMACIÓN QUE REVELAR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0</v>
      </c>
      <c r="D56" s="144">
        <f>SUM(D57:D63)</f>
        <v>0</v>
      </c>
      <c r="E56" s="144">
        <f>SUM(E57:E63)</f>
        <v>0</v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869324.15999999992</v>
      </c>
      <c r="D64" s="144">
        <f t="shared" ref="D64:E64" si="0">SUM(D65:D72)</f>
        <v>0</v>
      </c>
      <c r="E64" s="144">
        <f t="shared" si="0"/>
        <v>573384.48</v>
      </c>
    </row>
    <row r="65" spans="1:9" x14ac:dyDescent="0.2">
      <c r="A65" s="16">
        <v>1241</v>
      </c>
      <c r="B65" s="14" t="s">
        <v>158</v>
      </c>
      <c r="C65" s="144">
        <v>162727.06</v>
      </c>
      <c r="D65" s="144">
        <v>0</v>
      </c>
      <c r="E65" s="144">
        <v>0</v>
      </c>
    </row>
    <row r="66" spans="1:9" x14ac:dyDescent="0.2">
      <c r="A66" s="16">
        <v>1242</v>
      </c>
      <c r="B66" s="14" t="s">
        <v>159</v>
      </c>
      <c r="C66" s="144">
        <v>461888.67</v>
      </c>
      <c r="D66" s="144">
        <v>0</v>
      </c>
      <c r="E66" s="144">
        <v>0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219720.43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573384.48</v>
      </c>
    </row>
    <row r="70" spans="1:9" x14ac:dyDescent="0.2">
      <c r="A70" s="16">
        <v>1246</v>
      </c>
      <c r="B70" s="14" t="s">
        <v>163</v>
      </c>
      <c r="C70" s="144">
        <v>0</v>
      </c>
      <c r="D70" s="144">
        <v>0</v>
      </c>
      <c r="E70" s="144">
        <v>0</v>
      </c>
    </row>
    <row r="71" spans="1:9" x14ac:dyDescent="0.2">
      <c r="A71" s="16">
        <v>1247</v>
      </c>
      <c r="B71" s="14" t="s">
        <v>164</v>
      </c>
      <c r="C71" s="144">
        <v>24988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</row>
    <row r="93" spans="1:8" x14ac:dyDescent="0.2">
      <c r="A93" s="16">
        <v>1161</v>
      </c>
      <c r="B93" s="14" t="s">
        <v>182</v>
      </c>
      <c r="C93" s="144">
        <v>0</v>
      </c>
      <c r="E93" s="14" t="str">
        <f>IF(OR(C92&gt;0,C93&gt;0,C94&gt;0),"","SIN INFORMACIÓN QUE REVELAR")</f>
        <v>SIN INFORMACIÓN QUE REVELAR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147106.09</v>
      </c>
      <c r="D110" s="144">
        <f>SUM(D111:D119)</f>
        <v>147106.09</v>
      </c>
      <c r="E110" s="144">
        <f>SUM(E111:E119)</f>
        <v>0</v>
      </c>
      <c r="F110" s="144">
        <f>SUM(F111:F119)</f>
        <v>0</v>
      </c>
      <c r="G110" s="144">
        <f>SUM(G111:G119)</f>
        <v>0</v>
      </c>
    </row>
    <row r="111" spans="1:8" x14ac:dyDescent="0.2">
      <c r="A111" s="16">
        <v>2111</v>
      </c>
      <c r="B111" s="14" t="s">
        <v>190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0</v>
      </c>
      <c r="D112" s="144">
        <f t="shared" ref="D112:D119" si="1">C112</f>
        <v>0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147106.09</v>
      </c>
      <c r="D117" s="144">
        <f t="shared" si="1"/>
        <v>147106.09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0</v>
      </c>
      <c r="D119" s="144">
        <f t="shared" si="1"/>
        <v>0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  <c r="E131" s="14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  <c r="E148" s="14" t="str">
        <f>IF(OR(C147&gt;0,C148&gt;0,C149&gt;0,C145&gt;0,C146&gt;0,C150&gt;0,C151&gt;0,C144&gt;0),"","SIN INFORMACIÓN QUE REVELAR")</f>
        <v>SIN INFORMACIÓN QUE REVELAR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/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  <c r="E160" s="14" t="str">
        <f>IF(OR(C159&gt;0,C160&gt;0,C161&gt;0,C157&gt;0,C158&gt;0,C162&gt;0,C163&gt;0,C156&gt;0,C155),"","SIN INFORMACIÓN QUE REVELAR")</f>
        <v>SIN INFORMACIÓN QUE REVELAR</v>
      </c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/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  <c r="E169" s="14" t="str">
        <f>IF(OR(C168&gt;0,C169&gt;0,C170&gt;0,C167&gt;0),"","SIN INFORMACIÓN QUE REVELAR")</f>
        <v>SIN INFORMACIÓN QUE REVELAR</v>
      </c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0</v>
      </c>
    </row>
    <row r="10" spans="1:5" x14ac:dyDescent="0.2">
      <c r="A10" s="26">
        <v>3120</v>
      </c>
      <c r="B10" s="22" t="s">
        <v>384</v>
      </c>
      <c r="C10" s="147">
        <v>0</v>
      </c>
      <c r="D10" s="14" t="str">
        <f>IF(OR(C9&gt;0,C10&gt;0,C11&gt;0),"","SIN INFORMACIÓN QUE REVELAR")</f>
        <v>SIN INFORMACIÓN QUE REVELAR</v>
      </c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377386.21</v>
      </c>
    </row>
    <row r="16" spans="1:5" x14ac:dyDescent="0.2">
      <c r="A16" s="26">
        <v>3220</v>
      </c>
      <c r="B16" s="22" t="s">
        <v>388</v>
      </c>
      <c r="C16" s="147">
        <v>264722.89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</row>
    <row r="10" spans="1:5" x14ac:dyDescent="0.2">
      <c r="A10" s="26">
        <v>1112</v>
      </c>
      <c r="B10" s="22" t="s">
        <v>402</v>
      </c>
      <c r="C10" s="147">
        <v>405712.39</v>
      </c>
      <c r="D10" s="147">
        <v>94830.05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405712.39</v>
      </c>
      <c r="D16" s="148">
        <f>SUM(D9:D15)</f>
        <v>94830.05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4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</row>
    <row r="22" spans="1:4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4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4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4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4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4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4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4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117149.94</v>
      </c>
    </row>
    <row r="30" spans="1:4" x14ac:dyDescent="0.2">
      <c r="A30" s="26">
        <v>1241</v>
      </c>
      <c r="B30" s="22" t="s">
        <v>158</v>
      </c>
      <c r="C30" s="147">
        <v>0</v>
      </c>
      <c r="D30" s="147">
        <v>13900</v>
      </c>
    </row>
    <row r="31" spans="1:4" x14ac:dyDescent="0.2">
      <c r="A31" s="26">
        <v>1242</v>
      </c>
      <c r="B31" s="22" t="s">
        <v>159</v>
      </c>
      <c r="C31" s="147">
        <v>0</v>
      </c>
      <c r="D31" s="147">
        <v>103249.94</v>
      </c>
    </row>
    <row r="32" spans="1:4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0</v>
      </c>
      <c r="D44" s="148">
        <f>D21+D29+D38</f>
        <v>117149.94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377386.21</v>
      </c>
      <c r="D48" s="148">
        <v>157282.51999999999</v>
      </c>
      <c r="E48" s="136"/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25843.75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25843.75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25843.75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25843.75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0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0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377386.21</v>
      </c>
      <c r="D145" s="148">
        <f>D48+D49+D103-D109-D112</f>
        <v>183126.27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1194892.8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4" x14ac:dyDescent="0.2">
      <c r="A17" s="56">
        <v>3.1</v>
      </c>
      <c r="B17" s="50" t="s">
        <v>446</v>
      </c>
      <c r="C17" s="90">
        <v>0</v>
      </c>
    </row>
    <row r="18" spans="1:4" x14ac:dyDescent="0.2">
      <c r="A18" s="57">
        <v>3.2</v>
      </c>
      <c r="B18" s="50" t="s">
        <v>444</v>
      </c>
      <c r="C18" s="90">
        <v>0</v>
      </c>
    </row>
    <row r="19" spans="1:4" x14ac:dyDescent="0.2">
      <c r="A19" s="57">
        <v>3.3</v>
      </c>
      <c r="B19" s="52" t="s">
        <v>445</v>
      </c>
      <c r="C19" s="91">
        <v>0</v>
      </c>
    </row>
    <row r="20" spans="1:4" x14ac:dyDescent="0.2">
      <c r="A20" s="46"/>
      <c r="B20" s="58"/>
      <c r="C20" s="59"/>
    </row>
    <row r="21" spans="1:4" x14ac:dyDescent="0.2">
      <c r="A21" s="60" t="s">
        <v>549</v>
      </c>
      <c r="B21" s="60"/>
      <c r="C21" s="88">
        <f>C6+C8-C16</f>
        <v>1194892.8</v>
      </c>
    </row>
    <row r="23" spans="1:4" x14ac:dyDescent="0.2">
      <c r="A23" s="198" t="s">
        <v>518</v>
      </c>
      <c r="B23" s="198"/>
      <c r="C23" s="198"/>
      <c r="D23" s="198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817506.59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4" x14ac:dyDescent="0.2">
      <c r="A33" s="76" t="s">
        <v>471</v>
      </c>
      <c r="B33" s="63" t="s">
        <v>40</v>
      </c>
      <c r="C33" s="93">
        <v>0</v>
      </c>
    </row>
    <row r="34" spans="1:4" x14ac:dyDescent="0.2">
      <c r="A34" s="76" t="s">
        <v>472</v>
      </c>
      <c r="B34" s="63" t="s">
        <v>368</v>
      </c>
      <c r="C34" s="93">
        <v>0</v>
      </c>
    </row>
    <row r="35" spans="1:4" x14ac:dyDescent="0.2">
      <c r="A35" s="76" t="s">
        <v>473</v>
      </c>
      <c r="B35" s="63" t="s">
        <v>374</v>
      </c>
      <c r="C35" s="93">
        <v>0</v>
      </c>
    </row>
    <row r="36" spans="1:4" x14ac:dyDescent="0.2">
      <c r="A36" s="76" t="s">
        <v>474</v>
      </c>
      <c r="B36" s="63" t="s">
        <v>382</v>
      </c>
      <c r="C36" s="93">
        <v>0</v>
      </c>
    </row>
    <row r="37" spans="1:4" x14ac:dyDescent="0.2">
      <c r="A37" s="76" t="s">
        <v>551</v>
      </c>
      <c r="B37" s="63" t="s">
        <v>599</v>
      </c>
      <c r="C37" s="93">
        <v>0</v>
      </c>
    </row>
    <row r="38" spans="1:4" x14ac:dyDescent="0.2">
      <c r="A38" s="76" t="s">
        <v>552</v>
      </c>
      <c r="B38" s="71" t="s">
        <v>475</v>
      </c>
      <c r="C38" s="95">
        <v>0</v>
      </c>
    </row>
    <row r="39" spans="1:4" x14ac:dyDescent="0.2">
      <c r="A39" s="64"/>
      <c r="B39" s="67"/>
      <c r="C39" s="68"/>
    </row>
    <row r="40" spans="1:4" x14ac:dyDescent="0.2">
      <c r="A40" s="69" t="s">
        <v>550</v>
      </c>
      <c r="B40" s="45"/>
      <c r="C40" s="88">
        <f>C6-C8+C31</f>
        <v>817506.59</v>
      </c>
    </row>
    <row r="42" spans="1:4" x14ac:dyDescent="0.2">
      <c r="A42" s="198" t="s">
        <v>518</v>
      </c>
      <c r="B42" s="198"/>
      <c r="C42" s="198"/>
      <c r="D42" s="198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3832857.6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-2637964.7999999998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-1194892.8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-3832857.6</v>
      </c>
    </row>
    <row r="51" spans="1:3" x14ac:dyDescent="0.2">
      <c r="A51" s="22">
        <v>8220</v>
      </c>
      <c r="B51" s="103" t="s">
        <v>46</v>
      </c>
      <c r="C51" s="161">
        <v>3015351.01</v>
      </c>
    </row>
    <row r="52" spans="1:3" x14ac:dyDescent="0.2">
      <c r="A52" s="22">
        <v>8230</v>
      </c>
      <c r="B52" s="103" t="s">
        <v>600</v>
      </c>
      <c r="C52" s="161">
        <v>0</v>
      </c>
    </row>
    <row r="53" spans="1:3" x14ac:dyDescent="0.2">
      <c r="A53" s="22">
        <v>8240</v>
      </c>
      <c r="B53" s="103" t="s">
        <v>45</v>
      </c>
      <c r="C53" s="161">
        <v>0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817506.59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2025-04-25T19:00:50Z</cp:lastPrinted>
  <dcterms:created xsi:type="dcterms:W3CDTF">2012-12-11T20:36:24Z</dcterms:created>
  <dcterms:modified xsi:type="dcterms:W3CDTF">2025-04-25T19:01:18Z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