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075" windowHeight="1185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6" i="1"/>
  <c r="F15" i="1"/>
  <c r="B14" i="1"/>
  <c r="F14" i="1" s="1"/>
  <c r="F13" i="1" s="1"/>
  <c r="H13" i="1"/>
  <c r="H8" i="1" s="1"/>
  <c r="H20" i="1" s="1"/>
  <c r="G13" i="1"/>
  <c r="E13" i="1"/>
  <c r="D13" i="1"/>
  <c r="D8" i="1" s="1"/>
  <c r="D20" i="1" s="1"/>
  <c r="C13" i="1"/>
  <c r="B13" i="1"/>
  <c r="F12" i="1"/>
  <c r="F11" i="1"/>
  <c r="F10" i="1"/>
  <c r="F9" i="1" s="1"/>
  <c r="F8" i="1" s="1"/>
  <c r="F20" i="1" s="1"/>
  <c r="D10" i="1"/>
  <c r="H9" i="1"/>
  <c r="G9" i="1"/>
  <c r="G8" i="1" s="1"/>
  <c r="G20" i="1" s="1"/>
  <c r="E9" i="1"/>
  <c r="D9" i="1"/>
  <c r="C9" i="1"/>
  <c r="C8" i="1" s="1"/>
  <c r="C20" i="1" s="1"/>
  <c r="B9" i="1"/>
  <c r="B8" i="1" s="1"/>
  <c r="B20" i="1" s="1"/>
  <c r="E8" i="1"/>
  <c r="E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<sst xmlns="http://schemas.openxmlformats.org/spreadsheetml/2006/main" count="43" uniqueCount="41">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</sst>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>
      <alignment vertical="center"/>
    </xf>
    <xf numFmtId="4" fontId="6" fillId="0" borderId="11" xfId="1" applyNumberFormat="1" applyFont="1" applyFill="1" applyBorder="1" applyAlignment="1" applyProtection="1">
      <alignment vertical="top" wrapText="1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8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2018 y al 30 de marzo de 2019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2018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f t="shared" ref="B8:H8" si="0">B9+B13</f>
        <v>14464285.720000001</v>
      </c>
      <c r="C8" s="21">
        <f t="shared" si="0"/>
        <v>1607142.84</v>
      </c>
      <c r="D8" s="21">
        <f t="shared" si="0"/>
        <v>1874999.98</v>
      </c>
      <c r="E8" s="21">
        <f t="shared" si="0"/>
        <v>0</v>
      </c>
      <c r="F8" s="21">
        <f t="shared" si="0"/>
        <v>14196428.580000002</v>
      </c>
      <c r="G8" s="21">
        <f t="shared" si="0"/>
        <v>0</v>
      </c>
      <c r="H8" s="21">
        <f t="shared" si="0"/>
        <v>0</v>
      </c>
    </row>
    <row r="9" spans="1:9" ht="15" x14ac:dyDescent="0.25">
      <c r="A9" s="22" t="s">
        <v>11</v>
      </c>
      <c r="B9" s="23">
        <f t="shared" ref="B9:H9" si="1">SUM(B10:B12)</f>
        <v>0</v>
      </c>
      <c r="C9" s="23">
        <f t="shared" si="1"/>
        <v>1607142.84</v>
      </c>
      <c r="D9" s="23">
        <f t="shared" si="1"/>
        <v>267857.14</v>
      </c>
      <c r="E9" s="23">
        <f t="shared" si="1"/>
        <v>0</v>
      </c>
      <c r="F9" s="23">
        <f t="shared" si="1"/>
        <v>1339285.7000000002</v>
      </c>
      <c r="G9" s="23">
        <f t="shared" si="1"/>
        <v>0</v>
      </c>
      <c r="H9" s="23">
        <f t="shared" si="1"/>
        <v>0</v>
      </c>
    </row>
    <row r="10" spans="1:9" ht="15" x14ac:dyDescent="0.25">
      <c r="A10" s="24" t="s">
        <v>12</v>
      </c>
      <c r="B10" s="25">
        <v>0</v>
      </c>
      <c r="C10" s="25">
        <v>1607142.84</v>
      </c>
      <c r="D10" s="25">
        <f>133928.57+133928.57</f>
        <v>267857.14</v>
      </c>
      <c r="E10" s="25">
        <v>0</v>
      </c>
      <c r="F10" s="25">
        <f>B10+C10-D10</f>
        <v>1339285.7000000002</v>
      </c>
      <c r="G10" s="25">
        <v>0</v>
      </c>
      <c r="H10" s="25">
        <v>0</v>
      </c>
    </row>
    <row r="11" spans="1:9" ht="15" x14ac:dyDescent="0.25">
      <c r="A11" s="24" t="s">
        <v>13</v>
      </c>
      <c r="B11" s="25">
        <v>0</v>
      </c>
      <c r="C11" s="25">
        <v>0</v>
      </c>
      <c r="D11" s="25">
        <v>0</v>
      </c>
      <c r="E11" s="25">
        <v>0</v>
      </c>
      <c r="F11" s="25">
        <f t="shared" ref="F11:F12" si="2">B11+C11-D11+E11</f>
        <v>0</v>
      </c>
      <c r="G11" s="25">
        <v>0</v>
      </c>
      <c r="H11" s="25">
        <v>0</v>
      </c>
    </row>
    <row r="12" spans="1:9" ht="15" x14ac:dyDescent="0.25">
      <c r="A12" s="24" t="s">
        <v>14</v>
      </c>
      <c r="B12" s="25">
        <v>0</v>
      </c>
      <c r="C12" s="25">
        <v>0</v>
      </c>
      <c r="D12" s="25">
        <v>0</v>
      </c>
      <c r="E12" s="25">
        <v>0</v>
      </c>
      <c r="F12" s="25">
        <f t="shared" si="2"/>
        <v>0</v>
      </c>
      <c r="G12" s="25">
        <v>0</v>
      </c>
      <c r="H12" s="25">
        <v>0</v>
      </c>
    </row>
    <row r="13" spans="1:9" ht="15" x14ac:dyDescent="0.25">
      <c r="A13" s="22" t="s">
        <v>15</v>
      </c>
      <c r="B13" s="23">
        <f t="shared" ref="B13:H13" si="3">SUM(B14:B16)</f>
        <v>14464285.720000001</v>
      </c>
      <c r="C13" s="23">
        <f t="shared" si="3"/>
        <v>0</v>
      </c>
      <c r="D13" s="23">
        <f t="shared" si="3"/>
        <v>1607142.84</v>
      </c>
      <c r="E13" s="23">
        <f t="shared" si="3"/>
        <v>0</v>
      </c>
      <c r="F13" s="23">
        <f t="shared" si="3"/>
        <v>12857142.880000001</v>
      </c>
      <c r="G13" s="23">
        <f t="shared" si="3"/>
        <v>0</v>
      </c>
      <c r="H13" s="23">
        <f t="shared" si="3"/>
        <v>0</v>
      </c>
    </row>
    <row r="14" spans="1:9" ht="15" x14ac:dyDescent="0.25">
      <c r="A14" s="24" t="s">
        <v>16</v>
      </c>
      <c r="B14" s="25">
        <f>15000000-535714.28</f>
        <v>14464285.720000001</v>
      </c>
      <c r="C14" s="25">
        <v>0</v>
      </c>
      <c r="D14" s="25">
        <v>1607142.84</v>
      </c>
      <c r="E14" s="25">
        <v>0</v>
      </c>
      <c r="F14" s="25">
        <f t="shared" ref="F14:F16" si="4">B14+C14-D14+E14</f>
        <v>12857142.880000001</v>
      </c>
      <c r="G14" s="25">
        <v>0</v>
      </c>
      <c r="H14" s="25">
        <v>0</v>
      </c>
    </row>
    <row r="15" spans="1:9" ht="15" x14ac:dyDescent="0.25">
      <c r="A15" s="24" t="s">
        <v>17</v>
      </c>
      <c r="B15" s="25">
        <v>0</v>
      </c>
      <c r="C15" s="25">
        <v>0</v>
      </c>
      <c r="D15" s="25">
        <v>0</v>
      </c>
      <c r="E15" s="25">
        <v>0</v>
      </c>
      <c r="F15" s="25">
        <f t="shared" si="4"/>
        <v>0</v>
      </c>
      <c r="G15" s="25">
        <v>0</v>
      </c>
      <c r="H15" s="25">
        <v>0</v>
      </c>
    </row>
    <row r="16" spans="1:9" ht="15" x14ac:dyDescent="0.25">
      <c r="A16" s="24" t="s">
        <v>18</v>
      </c>
      <c r="B16" s="25">
        <v>0</v>
      </c>
      <c r="C16" s="25">
        <v>0</v>
      </c>
      <c r="D16" s="25">
        <v>0</v>
      </c>
      <c r="E16" s="25">
        <v>0</v>
      </c>
      <c r="F16" s="25">
        <f t="shared" si="4"/>
        <v>0</v>
      </c>
      <c r="G16" s="25">
        <v>0</v>
      </c>
      <c r="H16" s="25">
        <v>0</v>
      </c>
    </row>
    <row r="17" spans="1:8" ht="15" x14ac:dyDescent="0.25">
      <c r="A17" s="26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27">
        <v>60261310.960000001</v>
      </c>
      <c r="C18" s="28"/>
      <c r="D18" s="28"/>
      <c r="E18" s="28"/>
      <c r="F18" s="27">
        <v>12344064.529999999</v>
      </c>
      <c r="G18" s="28"/>
      <c r="H18" s="28"/>
    </row>
    <row r="19" spans="1:8" ht="15" x14ac:dyDescent="0.25">
      <c r="A19" s="29"/>
      <c r="B19" s="30"/>
      <c r="C19" s="30"/>
      <c r="D19" s="30"/>
      <c r="E19" s="30"/>
      <c r="F19" s="30"/>
      <c r="G19" s="30"/>
      <c r="H19" s="30"/>
    </row>
    <row r="20" spans="1:8" ht="15" x14ac:dyDescent="0.25">
      <c r="A20" s="20" t="s">
        <v>20</v>
      </c>
      <c r="B20" s="21">
        <f>B8+B18</f>
        <v>74725596.680000007</v>
      </c>
      <c r="C20" s="21">
        <f>C8+C18</f>
        <v>1607142.84</v>
      </c>
      <c r="D20" s="21">
        <f>D8+D18</f>
        <v>1874999.98</v>
      </c>
      <c r="E20" s="31">
        <f t="shared" ref="E20:H20" si="5">E8+E18</f>
        <v>0</v>
      </c>
      <c r="F20" s="21">
        <f>F8+F18</f>
        <v>26540493.109999999</v>
      </c>
      <c r="G20" s="31">
        <f t="shared" si="5"/>
        <v>0</v>
      </c>
      <c r="H20" s="31">
        <f t="shared" si="5"/>
        <v>0</v>
      </c>
    </row>
    <row r="21" spans="1:8" ht="15" x14ac:dyDescent="0.25">
      <c r="A21" s="26"/>
      <c r="B21" s="26"/>
      <c r="C21" s="26"/>
      <c r="D21" s="26"/>
      <c r="E21" s="26"/>
      <c r="F21" s="26"/>
      <c r="G21" s="26"/>
      <c r="H21" s="26"/>
    </row>
    <row r="22" spans="1:8" ht="17.25" x14ac:dyDescent="0.25">
      <c r="A22" s="20" t="s">
        <v>21</v>
      </c>
      <c r="B22" s="31">
        <f>SUM(B23:DEUDA_CONT_FIN_01)</f>
        <v>0</v>
      </c>
      <c r="C22" s="31">
        <f>SUM(C23:DEUDA_CONT_FIN_02)</f>
        <v>0</v>
      </c>
      <c r="D22" s="31">
        <f>SUM(D23:DEUDA_CONT_FIN_03)</f>
        <v>0</v>
      </c>
      <c r="E22" s="31">
        <f>SUM(E23:DEUDA_CONT_FIN_04)</f>
        <v>0</v>
      </c>
      <c r="F22" s="31">
        <f>SUM(F23:DEUDA_CONT_FIN_05)</f>
        <v>0</v>
      </c>
      <c r="G22" s="31">
        <f>SUM(G23:DEUDA_CONT_FIN_06)</f>
        <v>0</v>
      </c>
      <c r="H22" s="31">
        <f>SUM(H23:DEUDA_CONT_FIN_07)</f>
        <v>0</v>
      </c>
    </row>
    <row r="23" spans="1:8" s="33" customFormat="1" ht="15" x14ac:dyDescent="0.25">
      <c r="A23" s="32" t="s">
        <v>22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s="33" customFormat="1" ht="15" x14ac:dyDescent="0.25">
      <c r="A24" s="32" t="s">
        <v>23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8" s="33" customFormat="1" ht="15" x14ac:dyDescent="0.25">
      <c r="A25" s="32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ht="15" x14ac:dyDescent="0.25">
      <c r="A26" s="34" t="s">
        <v>25</v>
      </c>
      <c r="B26" s="26"/>
      <c r="C26" s="26"/>
      <c r="D26" s="26"/>
      <c r="E26" s="26"/>
      <c r="F26" s="26"/>
      <c r="G26" s="26"/>
      <c r="H26" s="26"/>
    </row>
    <row r="27" spans="1:8" ht="17.25" x14ac:dyDescent="0.25">
      <c r="A27" s="20" t="s">
        <v>26</v>
      </c>
      <c r="B27" s="31">
        <f>SUM(B28:VALOR_INS_BCC_FIN_01)</f>
        <v>0</v>
      </c>
      <c r="C27" s="31">
        <f>SUM(C28:VALOR_INS_BCC_FIN_02)</f>
        <v>0</v>
      </c>
      <c r="D27" s="31">
        <f>SUM(D28:VALOR_INS_BCC_FIN_03)</f>
        <v>0</v>
      </c>
      <c r="E27" s="31">
        <f>SUM(E28:VALOR_INS_BCC_FIN_04)</f>
        <v>0</v>
      </c>
      <c r="F27" s="31">
        <f>SUM(F28:VALOR_INS_BCC_FIN_05)</f>
        <v>0</v>
      </c>
      <c r="G27" s="31">
        <f>SUM(G28:VALOR_INS_BCC_FIN_06)</f>
        <v>0</v>
      </c>
      <c r="H27" s="31">
        <f>SUM(H28:VALOR_INS_BCC_FIN_07)</f>
        <v>0</v>
      </c>
    </row>
    <row r="28" spans="1:8" s="33" customFormat="1" ht="15" x14ac:dyDescent="0.25">
      <c r="A28" s="32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s="33" customFormat="1" ht="15" x14ac:dyDescent="0.25">
      <c r="A29" s="32" t="s">
        <v>28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</row>
    <row r="30" spans="1:8" s="33" customFormat="1" ht="15" x14ac:dyDescent="0.25">
      <c r="A30" s="32" t="s">
        <v>29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1:8" ht="15" x14ac:dyDescent="0.25">
      <c r="A31" s="35" t="s">
        <v>25</v>
      </c>
      <c r="B31" s="36"/>
      <c r="C31" s="36"/>
      <c r="D31" s="36"/>
      <c r="E31" s="36"/>
      <c r="F31" s="36"/>
      <c r="G31" s="36"/>
      <c r="H31" s="36"/>
    </row>
    <row r="32" spans="1:8" ht="15" x14ac:dyDescent="0.25">
      <c r="A32" s="2"/>
    </row>
    <row r="33" spans="1:8" ht="15" x14ac:dyDescent="0.25">
      <c r="A33" s="37" t="s">
        <v>30</v>
      </c>
      <c r="B33" s="37"/>
      <c r="C33" s="37"/>
      <c r="D33" s="37"/>
      <c r="E33" s="37"/>
      <c r="F33" s="37"/>
      <c r="G33" s="37"/>
      <c r="H33" s="37"/>
    </row>
    <row r="34" spans="1:8" ht="15" x14ac:dyDescent="0.25">
      <c r="A34" s="37"/>
      <c r="B34" s="37"/>
      <c r="C34" s="37"/>
      <c r="D34" s="37"/>
      <c r="E34" s="37"/>
      <c r="F34" s="37"/>
      <c r="G34" s="37"/>
      <c r="H34" s="37"/>
    </row>
    <row r="35" spans="1:8" ht="15" x14ac:dyDescent="0.25">
      <c r="A35" s="37"/>
      <c r="B35" s="37"/>
      <c r="C35" s="37"/>
      <c r="D35" s="37"/>
      <c r="E35" s="37"/>
      <c r="F35" s="37"/>
      <c r="G35" s="37"/>
      <c r="H35" s="37"/>
    </row>
    <row r="36" spans="1:8" ht="15" x14ac:dyDescent="0.25">
      <c r="A36" s="37"/>
      <c r="B36" s="37"/>
      <c r="C36" s="37"/>
      <c r="D36" s="37"/>
      <c r="E36" s="37"/>
      <c r="F36" s="37"/>
      <c r="G36" s="37"/>
      <c r="H36" s="37"/>
    </row>
    <row r="37" spans="1:8" ht="15" x14ac:dyDescent="0.25">
      <c r="A37" s="37"/>
      <c r="B37" s="37"/>
      <c r="C37" s="37"/>
      <c r="D37" s="37"/>
      <c r="E37" s="37"/>
      <c r="F37" s="37"/>
      <c r="G37" s="37"/>
      <c r="H37" s="37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29"/>
      <c r="B40" s="30"/>
      <c r="C40" s="30"/>
      <c r="D40" s="30"/>
      <c r="E40" s="30"/>
      <c r="F40" s="30"/>
    </row>
    <row r="41" spans="1:8" ht="15" x14ac:dyDescent="0.25">
      <c r="A41" s="20" t="s">
        <v>37</v>
      </c>
      <c r="B41" s="31">
        <f>SUM(B42:OB_CORTO_PLAZO_FIN_01)</f>
        <v>0</v>
      </c>
      <c r="C41" s="31">
        <f>SUM(C42:OB_CORTO_PLAZO_FIN_02)</f>
        <v>0</v>
      </c>
      <c r="D41" s="31">
        <f>SUM(D42:OB_CORTO_PLAZO_FIN_03)</f>
        <v>0</v>
      </c>
      <c r="E41" s="31">
        <f>SUM(E42:OB_CORTO_PLAZO_FIN_04)</f>
        <v>0</v>
      </c>
      <c r="F41" s="31">
        <f>SUM(F42:OB_CORTO_PLAZO_FIN_05)</f>
        <v>0</v>
      </c>
    </row>
    <row r="42" spans="1:8" s="33" customFormat="1" ht="15" x14ac:dyDescent="0.25">
      <c r="A42" s="32" t="s">
        <v>38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</row>
    <row r="43" spans="1:8" s="33" customFormat="1" ht="15" x14ac:dyDescent="0.25">
      <c r="A43" s="32" t="s">
        <v>39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8" s="33" customFormat="1" ht="15" x14ac:dyDescent="0.25">
      <c r="A44" s="32" t="s">
        <v>40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</row>
    <row r="45" spans="1:8" ht="15" x14ac:dyDescent="0.25">
      <c r="A45" s="38" t="s">
        <v>25</v>
      </c>
      <c r="B45" s="39"/>
      <c r="C45" s="39"/>
      <c r="D45" s="39"/>
      <c r="E45" s="39"/>
      <c r="F45" s="39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2019-05-01T17:17:58Z</dcterms:created>
  <dcterms:modified xsi:type="dcterms:W3CDTF">2019-05-01T17:18:11Z</dcterms:modified>
</cp:coreProperties>
</file>